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Arkusz1!$A$1:$H$136</definedName>
  </definedNames>
  <calcPr calcId="145621"/>
</workbook>
</file>

<file path=xl/calcChain.xml><?xml version="1.0" encoding="utf-8"?>
<calcChain xmlns="http://schemas.openxmlformats.org/spreadsheetml/2006/main">
  <c r="F135" i="1" l="1"/>
  <c r="E135" i="1"/>
  <c r="G134" i="1"/>
  <c r="G133" i="1"/>
  <c r="G132" i="1"/>
  <c r="F131" i="1"/>
  <c r="E131" i="1"/>
  <c r="G130" i="1"/>
  <c r="G129" i="1"/>
  <c r="G128" i="1"/>
  <c r="F127" i="1"/>
  <c r="E127" i="1"/>
  <c r="E136" i="1" s="1"/>
  <c r="G126" i="1"/>
  <c r="G125" i="1"/>
  <c r="G124" i="1"/>
  <c r="G123" i="1"/>
  <c r="G122" i="1"/>
  <c r="G121" i="1"/>
  <c r="G120" i="1"/>
  <c r="G119" i="1"/>
  <c r="G118" i="1"/>
  <c r="G117" i="1"/>
  <c r="G116" i="1"/>
  <c r="G115" i="1"/>
  <c r="F111" i="1"/>
  <c r="E111" i="1"/>
  <c r="F108" i="1"/>
  <c r="E108" i="1"/>
  <c r="F105" i="1"/>
  <c r="E105" i="1"/>
  <c r="F102" i="1"/>
  <c r="E102" i="1"/>
  <c r="G91" i="1"/>
  <c r="G90" i="1"/>
  <c r="G89" i="1"/>
  <c r="G88" i="1"/>
  <c r="F112" i="1" l="1"/>
  <c r="G127" i="1"/>
  <c r="F136" i="1"/>
  <c r="G136" i="1" s="1"/>
  <c r="G108" i="1"/>
  <c r="G111" i="1"/>
  <c r="G135" i="1"/>
  <c r="E112" i="1"/>
  <c r="G112" i="1" s="1"/>
  <c r="G131" i="1"/>
  <c r="F81" i="1" l="1"/>
  <c r="E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F60" i="1"/>
  <c r="G60" i="1" s="1"/>
  <c r="E60" i="1"/>
  <c r="G57" i="1"/>
  <c r="G55" i="1"/>
  <c r="G54" i="1"/>
  <c r="G53" i="1"/>
  <c r="F50" i="1"/>
  <c r="G50" i="1" s="1"/>
  <c r="E50" i="1"/>
  <c r="G49" i="1"/>
  <c r="G48" i="1"/>
  <c r="G47" i="1"/>
  <c r="G46" i="1"/>
  <c r="G45" i="1"/>
  <c r="G44" i="1"/>
  <c r="G81" i="1" l="1"/>
  <c r="F36" i="1"/>
  <c r="E36" i="1"/>
  <c r="G35" i="1"/>
  <c r="G34" i="1"/>
  <c r="G33" i="1"/>
  <c r="G32" i="1"/>
  <c r="F31" i="1"/>
  <c r="E31" i="1"/>
  <c r="G30" i="1"/>
  <c r="G29" i="1"/>
  <c r="F28" i="1"/>
  <c r="G28" i="1" s="1"/>
  <c r="E28" i="1"/>
  <c r="G27" i="1"/>
  <c r="G26" i="1"/>
  <c r="G25" i="1"/>
  <c r="G24" i="1"/>
  <c r="F23" i="1"/>
  <c r="G23" i="1" s="1"/>
  <c r="E23" i="1"/>
  <c r="G17" i="1"/>
  <c r="G12" i="1"/>
  <c r="G11" i="1"/>
  <c r="G10" i="1"/>
  <c r="G9" i="1"/>
  <c r="G8" i="1"/>
  <c r="F7" i="1"/>
  <c r="E7" i="1"/>
  <c r="E37" i="1" s="1"/>
  <c r="G6" i="1"/>
  <c r="G31" i="1" l="1"/>
  <c r="G36" i="1"/>
  <c r="F37" i="1"/>
  <c r="G37" i="1" s="1"/>
  <c r="G7" i="1"/>
</calcChain>
</file>

<file path=xl/sharedStrings.xml><?xml version="1.0" encoding="utf-8"?>
<sst xmlns="http://schemas.openxmlformats.org/spreadsheetml/2006/main" count="203" uniqueCount="148">
  <si>
    <t>SPRAWOZDANIE Z REALIZACJI WYDATKÓW INWESTYCYJNYCH W MIEJSKIM ZARZĄDZIE DRÓG I KOMUNIKACJI</t>
  </si>
  <si>
    <t>ZADANIA WŁASNE GMINY</t>
  </si>
  <si>
    <t>Dział</t>
  </si>
  <si>
    <t>Rozdz.</t>
  </si>
  <si>
    <t>§</t>
  </si>
  <si>
    <t>Nazwa zadania</t>
  </si>
  <si>
    <t xml:space="preserve">Plan </t>
  </si>
  <si>
    <t xml:space="preserve">Wykonanie </t>
  </si>
  <si>
    <t>wsk(6:5)</t>
  </si>
  <si>
    <t>Uwagi</t>
  </si>
  <si>
    <t>Zakup wiat przystankowych</t>
  </si>
  <si>
    <t>ZADANIE RAZEM</t>
  </si>
  <si>
    <t>Modernizacja i budowa ulic w ramach tzw. "czynów społecznych drogowych"</t>
  </si>
  <si>
    <t>Budowa dróg gminnych publicznych - Przedłużenie ul. Odrzańskiej (Bulwar Północno - Zachodni) -połączenie 
ul.Piotrówka z ulicą Jaworową (Bulwar Południowo - Wschodni)</t>
  </si>
  <si>
    <t>Budowa ul. Terenowej</t>
  </si>
  <si>
    <t>Przebudowa ulicy Wolność</t>
  </si>
  <si>
    <t>Przebudowa dróg zwiazana z projektem unijnym realizowanym przez Wodociągi Miejskie, a w szczególności ul. Curie - Skłodowskiej, ul. Kierzkowskiej, ul. Perzanowskiej,  ul. Mlecznej, ul.Limanowskiego i ul.Struga</t>
  </si>
  <si>
    <t>Rozbudowa ul.Zubrzyckiego</t>
  </si>
  <si>
    <t>Utwardzenie nawierzchni gruntowych 
 ul. Gackiego, ul. Bełżeckiego, ul. Kleeberga, ul. Goszczewicka,ul. Wiertnicza, ul. Bacewicz, ul. Blaszana, ul. Ozdobna, ul.Redutowa i ul.Kurpińskiego, ul.Hodowlana-kontynuacja do granic miasta, sięgacz od ul.Wyścigowej i ul.Inspektowa</t>
  </si>
  <si>
    <t xml:space="preserve">Budowa ul. Tartacznej w Radomiu - Etap I współpraca z RADPEC </t>
  </si>
  <si>
    <t>Przebudowa dróg wewnętrznych po realizacji inwestycji przez RADPEC wraz z miejscami postojowymi przy ul.Mieszka I - etap I</t>
  </si>
  <si>
    <t xml:space="preserve">Wykupy gruntów pod drogi wraz z opracowaniem operatów szacunkowych. </t>
  </si>
  <si>
    <t>Remont chodnika oraz zatoczek parkingowych przy ul.Królowej Jadwigi - budżet obywatelski</t>
  </si>
  <si>
    <t>Zielone tereny przy ul.Sempołowskiej - budżet obywatelski</t>
  </si>
  <si>
    <t>Odwodnienie ul.Kędzierskiego /Zwolińskiego</t>
  </si>
  <si>
    <t>Budowa parkingu przy ul.Piastowskiej etap II</t>
  </si>
  <si>
    <t>Budowa kładki nad ul.Osiedlową</t>
  </si>
  <si>
    <t xml:space="preserve"> RAZEM</t>
  </si>
  <si>
    <t>Przebudowa dróg wewnętrznych na osiedlu Południe</t>
  </si>
  <si>
    <t>Budowa drogi łączącej ul. Wyścigową z ul. Cisową/Lipską</t>
  </si>
  <si>
    <t>Budowa ul. Pasterskiej wraz z droga wewnętrzną od ul. Pasterskiej do ul. Hodowlanej</t>
  </si>
  <si>
    <t>RAZEM</t>
  </si>
  <si>
    <t>Budowa oświetlenia ulic miasta</t>
  </si>
  <si>
    <t>Modernizacja oświetlenia ulicznego w Radomiu</t>
  </si>
  <si>
    <t>Zakup sprzętu do laboratorium drogowego</t>
  </si>
  <si>
    <t>Zakup programu finansowo-księgowego</t>
  </si>
  <si>
    <t>Zakup samochodów osobowych</t>
  </si>
  <si>
    <t>Zakup serwera i sprzętu komputerowego</t>
  </si>
  <si>
    <t>OGÓŁEM</t>
  </si>
  <si>
    <t>ZADANIA WŁASNE POWIATU</t>
  </si>
  <si>
    <t>Plan</t>
  </si>
  <si>
    <t>Przebudowa ul. Młodzianowskiej na odc. od ul. ks. Sedlaka do połączenia z projektowaną obwodnicą Południową (obwodnica Śródmiejska)</t>
  </si>
  <si>
    <t xml:space="preserve">Trasa N-S                                   
-  odc.od ul. Prażmowskiego do  ul. Żeromskiego – etap I                 
- odc. od ul. Młodzianowskiej do połączenia z projektowaną obwodnicą południową – etap II                   </t>
  </si>
  <si>
    <t>Budowa przedłużenia ul.Mieszka I  od ul. Żółkiewskiego do ul. Witosa - I etap</t>
  </si>
  <si>
    <t xml:space="preserve">Przebudowa drogi krajowej nr 9 i 12 w Radomiu - ulicy Wojska Polskiego i ulicy Żółkiewskiego na odcinku od ul. Zbrowskiego do ul. Kozienickiej wraz z przebudową ul. Zwolińskiego               </t>
  </si>
  <si>
    <t xml:space="preserve">budowa węzła drogowego nad torami PKP w ciągu drogi krajowej nr 9 - ulicy Żółkiewskiego w Radomiu            </t>
  </si>
  <si>
    <t>Rozbudowa ul. Lekarskiej i Tochtermana w Radomiu</t>
  </si>
  <si>
    <t>Usprawnienia ruchu rowerowego i pieszego</t>
  </si>
  <si>
    <t>Badania porealizacyjne wynikające z zapisów decyzji środowiskowych dla ulic: 1905 Roku, Słowackiego, Kozienicka, obwodnica południowa</t>
  </si>
  <si>
    <t>Zakup i zamontowanie zestawu kamer w celu prowadzenia elektronicznej ewidencji książki drogi</t>
  </si>
  <si>
    <t xml:space="preserve">Wykupy gruntów pod drogi wraz z opracowaniem operatów szacunkowych </t>
  </si>
  <si>
    <t>Ścieżka rowerowa na osiedlu "Ustronie" - budżet obywatelski</t>
  </si>
  <si>
    <t>Budowa sygnalizacji przy wejściu dla pieszych na skrzyżowaniu Warszawska/ Janiszewska - budżet obywatelski</t>
  </si>
  <si>
    <t>Budowa obwodnicy południowej w Radomiu</t>
  </si>
  <si>
    <t>Budowa kładki nad ul.Szarych Szeregów</t>
  </si>
  <si>
    <t>INWESTYCJE OGÓLNOKOMULANE - ZADANIA WŁASNE GMINY</t>
  </si>
  <si>
    <t>Dz.</t>
  </si>
  <si>
    <t>Wykonanie</t>
  </si>
  <si>
    <t>Wsk. %</t>
  </si>
  <si>
    <t>Adaptacja budynku przy ul. Krychnowickiej 1 na lokale mieszkalne</t>
  </si>
  <si>
    <t>Trwa opracowanie dokumentacji projektowo-kosztorysowej zadania; planowany termin zakończenia i rozliczenia prac projektowych – III kw. br;</t>
  </si>
  <si>
    <t>Likwidacja barier architektonicznych w budynku administracyjnym Żeromskiego 53 – sala koncertowa</t>
  </si>
  <si>
    <t>Schronisko dla Bezdomnych Zwierząt przy ul. Witosa 96</t>
  </si>
  <si>
    <t>Trwa realizacja przebudowy wybiegów dla psów; planowany termin zakończenia zadania i rozliczenia - III kw. br</t>
  </si>
  <si>
    <t>Budowa parku miejskiego Ustronie</t>
  </si>
  <si>
    <t>Podpisano umowę na realizację zadania; zakończenie i rozliczenie zadania – II półrocze. br</t>
  </si>
  <si>
    <t>Rewitalizacja obiektów po Archiwum Państwowym na cele administracyjne przy ul. Rynek 1</t>
  </si>
  <si>
    <t>Trwa opracowanie dokumentacji projektowo-kosztorysowej zadania; planowany termin zakończenia i rozliczenia prac projektowych – II półrocze.br;</t>
  </si>
  <si>
    <t>Przebudowa Placu Jagiellońskiego - rewitalizacja ścisłego centrum Radomia</t>
  </si>
  <si>
    <t>Trwa opracowanie dokumentacji projektowo-kosztorysowej zadania; planowany termin zakończenia i rozliczenia prac projektowych – II półrocze. br;</t>
  </si>
  <si>
    <t>Modernizacja terenu parku na os. Południe</t>
  </si>
  <si>
    <t>Zadanie realizowane w ramach budżetu obywatelskiego; podpisano umowę z Wykonawcą;  zakończenie i rozliczenie zadania – II półrocze br</t>
  </si>
  <si>
    <t>Rewitalizacja parków Planty i Obozisko</t>
  </si>
  <si>
    <t>Trwa opracowanie dokumentacji projektowo-kosztorysowej dla robót rewitalizacyjnych w parku Obozisko; planowany termin zakończenia i rozliczenia prac projektowych – II półrocze. br;</t>
  </si>
  <si>
    <t>Zmiany w otoczeniu i wyeksponowanie Mauzoleum płk Dionizego Czachowskiego</t>
  </si>
  <si>
    <t>Wykonano dokumentację projektową zadania ; trwa procedura przetargowa na realizację; zadanie realizowane jest w ramach budżetu obywatelskiego; planowany termin realizacji i rozliczenia - II półrocze br</t>
  </si>
  <si>
    <t>Rozbudowa Cmentarza Komunalnego Radom-Firlej</t>
  </si>
  <si>
    <t>Podpisano umowę na realizację zadania; zakończenie i rozliczenie zadania – III kw. br</t>
  </si>
  <si>
    <t>Rewitalizacja Placu Stare Miasto</t>
  </si>
  <si>
    <t>Podpisano umowę na realizację zadania; planowany termin zakończenia realizacji robót – grudzień br; rozliczenie finansowe – I kw. 2016 r</t>
  </si>
  <si>
    <t>Modernizacja zabytkowego budynku Rogatki przy ul. Malczewskiego</t>
  </si>
  <si>
    <t>Trwa procedura przetargowa na sporządzenie dokumentacji projektowej zadania; realizacja i rozliczenie - II półrocze br</t>
  </si>
  <si>
    <t>Rewitalizacja nieruchomości przy ul. Rwańska 2/Rynek15 oraz Rwańska 4/Rynek 14/ Grodzka 1</t>
  </si>
  <si>
    <t>Trwa przygotowanie dokumentacji konkursowej i przetargowej na sporządzenie dokumentacji projektowej ; planowany termin zakończenia prac projektowych - 2016r.</t>
  </si>
  <si>
    <t>Zakup i montaż urządzeń fitness na skwerze pomiędzy ulicami Nowospacerową i Okulickiego</t>
  </si>
  <si>
    <t xml:space="preserve">Realizację zadania zaplanowano na II półrocze br.; </t>
  </si>
  <si>
    <t>Modernizacja terenów do celów rekreacyjno-sportowych dla dzieci, młodzieży i dorosłych przy ul. Mroza</t>
  </si>
  <si>
    <t>Trwa realizacja zadania; planowany termin zakończenia i rozliczenia – lipiec. br</t>
  </si>
  <si>
    <t>Informacja z realizacji wydatków za I półrocze 2015 r.</t>
  </si>
  <si>
    <t>INWESTYCJE OŚWIATOWO-KULTURALNE - ZADANIA WŁASNE GMINY</t>
  </si>
  <si>
    <t xml:space="preserve"> Budowa łącznika w PSP nr 26 przy ul. Wośnickiej</t>
  </si>
  <si>
    <t>Zadanie realizowane w ramach budżetu obywatelskiego. Przygotowana i przeprowadzona procedura przetargowa na realizację zadania. Wykonawca wprowadzony na budowę. Trwają roboty budowlane Zakończenie robót i płatności nastąpią w II półroczu b.r.</t>
  </si>
  <si>
    <t xml:space="preserve"> Przebudowa drogi dojazdowej do budynku PSP nr 26 przy ul. Wośnickiej</t>
  </si>
  <si>
    <t>Rozbudowa  PSP nr 21 przy ul. Trojańskiej o segment dydaktyczny</t>
  </si>
  <si>
    <t>Przygotowana i przeprowadzona procedura przetargowa na realizację zadania. Zadanie realizowane w cyklu 2 letnim. Trwają roboty budowlane zgodnie z harmonogramem, pozostałe  płatności nastąpią w II półroczu b.r.</t>
  </si>
  <si>
    <t>Termomodernizacja budynku filii PSP nr 6 przy ul. Paderewskiego 36- dokończenie wymiany stolarki</t>
  </si>
  <si>
    <t>Zadanie wprowadzone w trakcie roku budżetowego. Przygotowana i przeprowadzona procedura przetargowa na realizację zadania. Trwają roboty budowlane Zakończenie robót i płatności nastąpią w II półroczu b.r.</t>
  </si>
  <si>
    <t>Termomodernizacja dachu budynku   PP nr 7 przy ul. Sadków 7</t>
  </si>
  <si>
    <t>Przygotowana i przeprowadzona procedura przetargowa na realizację zadania. Zadanie zakończone . Płatność końcowa w m-cu lipcu b.r.</t>
  </si>
  <si>
    <t>Poprawa warunków bezpieczeństwa p.poż. w budynku przedszkola PP nr 5 ul. Czarnoleska</t>
  </si>
  <si>
    <t>Przygotowana i przeprowadzona procedura przetargowa na realizację zadania. Trwają roboty budowlane Zakończenie robót i płatności nastąpią w II półroczu b.r.</t>
  </si>
  <si>
    <t>Poprawa warunków bezpieczeństwa p.poż. w budynku przedszkola PP nr 6 ul. Rapackiego</t>
  </si>
  <si>
    <t>Przebudowa sanitariatów w PG nr 3 przy ul. Czarnoleskiej- II etap</t>
  </si>
  <si>
    <t>Odwodnienie  kompleksu budynków   PG nr 22 i PSP nr 6 przy ul. Rapackiego</t>
  </si>
  <si>
    <t>Przebudowa estakady i sanitariatów   w MOK Amfiteatr ul. Parkowa</t>
  </si>
  <si>
    <t>Zadanie realizowane przez Amfiteatr. Zostało zakończone i rozliczone</t>
  </si>
  <si>
    <t>Budowa  placu zabaw dla dzieci przy ul. Chrobrego 52-Górnicza 7</t>
  </si>
  <si>
    <t>Opracowana dokumen-tacja projektowo-kosztorysowa. Przygotowana i przeprowadzona procedura przetargo-wa na realizację zadania.. Trwają roboty budowlane Zakończenie robót i płatności nastąpią w II półroczu b.r. Zadanie realizowane w ramach budżetu Obywatelskiego.</t>
  </si>
  <si>
    <t>Budowa placu zabaw przy ul. Mieszka I nr 13-15</t>
  </si>
  <si>
    <t>Opracowana dokumentacja projektowo-kosztorysowa. Przygotowana i przeprowadzona procedura przetargo-wa  na realizację zadania. Trwają roboty budowlane Zakończenie robót i płatności nastąpią w II półroczu b.r.</t>
  </si>
  <si>
    <t>6050AX</t>
  </si>
  <si>
    <t>Budowa boisk szkolnych  przy PSP nr 20  ul. Malenicka</t>
  </si>
  <si>
    <t>Przygotowana i przeprowadzona procedura przetargo-wa na realizację zadania. Trwaja roboty budowlane. Zakończenie robót i pozostałe płatności nastapią w II półroczu b.r.Zadanie realiz-owane w ramach budżetu obywatelskie-go. Zadanie dofinaowane ze środków Ministerstwa Sportu i Turystyki.</t>
  </si>
  <si>
    <t>6050AZ</t>
  </si>
  <si>
    <t>6050BX</t>
  </si>
  <si>
    <t xml:space="preserve"> Budowa sali sportowej w PSP nr 29 przy ul. Ceglanej</t>
  </si>
  <si>
    <t>Zadanie realizowane w cyklu 2 letnim. Trwaja roboty budowlane zgodnie z harmonogramem.pozostałe płatności nastapią w II półroczu b.r. Zadanie dofinaso-wane ze środkó Ministerstwa Sportu i Turystyki.</t>
  </si>
  <si>
    <t>6050BZ</t>
  </si>
  <si>
    <t>6050CX</t>
  </si>
  <si>
    <t>Budowa boiska o nawierzchni z trawy syntetycznej  przy ZSO nr 4   ul.Osiedlowa</t>
  </si>
  <si>
    <t>Przygotowana i przeprowadzona procedura przetargo-wa na realizację zadania. Trwają roboty budowlane. Zakończenie robót i płatności nastapią w II półroczu b.r. Zadanie realizowane w ramach budżetu obywatelskiego.Zadanie dofinasowane ze środów Ministarstwa Sportu i Turystyki.</t>
  </si>
  <si>
    <t>6050CZ</t>
  </si>
  <si>
    <t>6050DX</t>
  </si>
  <si>
    <t>Budowa boiska  wielofunkcyjnego  przy PG  nr 1   ul.Kujawska</t>
  </si>
  <si>
    <t xml:space="preserve"> Zadanie zakończone. Pozostałe płatności nastapia w II półroczu b.r. zadanie dofinasowane ze środków Ministerstwa Sportu i Turystyki.</t>
  </si>
  <si>
    <t>6050DZ</t>
  </si>
  <si>
    <t>INWESTYCJE OŚWIATOWO-KULTURALNE - ZADANIA WŁASNE POWIATU</t>
  </si>
  <si>
    <t>Budowa segmentu dydaktycznego w ZSO nr 6 przy ul. J.Kilińskiego</t>
  </si>
  <si>
    <t>Przygotowana i przeprowadzona procedura przetargo-wa na realizację zadania. Zadanie realizowane w cyklu 2 letnim. Trwają roboty budowlane zgodnie z harmonogramem. Pozostałe  płatności nastąpią w II półroczu b.r.</t>
  </si>
  <si>
    <t>Budowa boiska wielofunkcyjnego przy I Liceum Ogólnokształcącym im. M. Kopernika ul. Żeromskiego</t>
  </si>
  <si>
    <t>Przygotowana i rozstrzygnięta procedura przetargo-wa na realizację zadania. Wykonawca zostanie wprowadzo-ny na realizację zadania w m-cu lipcu. Realizacja robót i płatności nastąpią w II półroczu b.r.</t>
  </si>
  <si>
    <t>Budowa astrobazy</t>
  </si>
  <si>
    <t>Procedura w systemie „zaprojektuj i wybuduj”  została unieważniona z powodu nie wystarczających  środków finansowych. Została opracowana dokumentacja projektowo-kosztorysowa. Następnie przygotowa-na i przeprowadzona procedura przetargo-wa na realizację zadania. Wykonawca zostanie wprowadzo-ny na realizację zadania w m-cu lipcu. Realizacja zadania  i płatności nastąpią w II półroczu b.r.</t>
  </si>
  <si>
    <t>Wymiana instalacji elektrycznej  w II LO im. M. Konopnickiej przy ul. Kusocińskiego</t>
  </si>
  <si>
    <t>Przygotowana i przeprowadzona procedura przetargo-wa na realizację zadania. Trwają roboty budowlane Zakończenie robót i płatności nastąpią w II półroczu b.r.</t>
  </si>
  <si>
    <t>Przebudowa istniejących  klatek schodowych w związku z dostosowaniem systemu oddymiania w Domu Pomocy Społecznej im. Św. Kazimierza  ul. Garbarska 35</t>
  </si>
  <si>
    <t>Budowa węzła ciepłowniczego w Bursie szkolnej nr 3 ul. Śniadeckich 5</t>
  </si>
  <si>
    <t xml:space="preserve">Przebudowa dachu budynku Resursy Obywatelskiej przy ul. Malczewskiego </t>
  </si>
  <si>
    <t>Przygotowana i przeprowadzona procedura przetargo-wa na realizację zadania. Roboty budowlane w fazie końcowej. Zakończenie robót i pozostałe płatności nastąpią w II półroczu b.r.</t>
  </si>
  <si>
    <t>Termomodernizacja budynku Resursy Obywatelskiej ul. Malczewskiego realizowanego w ramach Projektu „Termomodernizacja oraz wymiana oświetlenia na energooszczędne w 4 obiektach kultury w Radomiu</t>
  </si>
  <si>
    <t>Zadanie realizowane przez "Resursę" wspólnie  z MOK Amfiteatr. Amfiteatr  otrzymał dotację  z  NFOŚiGW na realizację projektu. Zadanie realizowane w cyklu 2 letnim. Pozostałe płatności nastąpią w II półroczu b.r..</t>
  </si>
  <si>
    <t>Wymiana instalacji elektrycznej  z robotami towarzyszącymi  w budynku Resursy Obywatelskiej ul. Malczewskiego</t>
  </si>
  <si>
    <t>Zadanie realizowane przez Resursę. Realizacja robót i płatności nastąpią w II półroczu b.r.</t>
  </si>
  <si>
    <t>Termomodernizacja budynku Zespołu Szkół nr 2 przy ul. Lipskiej 2</t>
  </si>
  <si>
    <t>Przygotowana i przeprowadzona procedura przetargo-wa na realizację zadania. Trwają roboty budowlane. Zakończenie robót i płatności nastapią w II półroczu b.r. Zadanie dofinasowane ze środków EOG.</t>
  </si>
  <si>
    <t>Termomodernizacja budynku   V L.O. im. Romualda Traugutta przy ul. Traugutta 52a</t>
  </si>
  <si>
    <t>Termomodernizacja budynków   Zespołu Szkół Skórzano-Odzieżowych, Stylizacji i Usług  przy ul. Śniadeckich 5</t>
  </si>
  <si>
    <t>Przygotowane i przeprowadzone procedury przetargo-we  na realizację zadań- budynku warsztatowego i dydaktycznego. Wykonawcy wprowadzeni na roboty w m-cu lipcu.Zakończenie robót i płatnoci nastapią w II półroczu b.r. Zadanie dofinasowane ze środków EOG.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</si>
</sst>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z_ł"/>
    <numFmt numFmtId="165" formatCode="#,##0.00\ _z_ł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Neo Sans Pro"/>
      <family val="2"/>
    </font>
    <font>
      <b/>
      <sz val="12"/>
      <color theme="1"/>
      <name val="Neo Sans Pro"/>
      <family val="2"/>
    </font>
    <font>
      <sz val="7"/>
      <name val="Arial"/>
      <family val="2"/>
      <charset val="238"/>
    </font>
    <font>
      <b/>
      <sz val="12"/>
      <name val="Neo Sans Pro"/>
      <family val="2"/>
    </font>
    <font>
      <b/>
      <sz val="12"/>
      <color indexed="8"/>
      <name val="Neo Sans Pro"/>
      <family val="2"/>
      <charset val="238"/>
    </font>
    <font>
      <b/>
      <sz val="10"/>
      <color indexed="8"/>
      <name val="Neo Sans Pro"/>
      <family val="2"/>
      <charset val="238"/>
    </font>
    <font>
      <sz val="9"/>
      <name val="Neo Sans Pro"/>
      <family val="2"/>
      <charset val="238"/>
    </font>
    <font>
      <sz val="8"/>
      <name val="Neo Sans Pro"/>
      <family val="2"/>
      <charset val="238"/>
    </font>
    <font>
      <b/>
      <sz val="9"/>
      <name val="Neo Sans Pro"/>
      <family val="2"/>
      <charset val="238"/>
    </font>
    <font>
      <b/>
      <sz val="16"/>
      <color theme="1"/>
      <name val="Neo Sans Pro"/>
      <family val="2"/>
    </font>
    <font>
      <sz val="11"/>
      <color theme="1"/>
      <name val="Neo Sans Pro"/>
      <family val="2"/>
    </font>
    <font>
      <b/>
      <sz val="10"/>
      <color indexed="8"/>
      <name val="Neo Sans Pro"/>
      <family val="2"/>
    </font>
    <font>
      <b/>
      <sz val="10"/>
      <name val="Neo Sans Pro"/>
      <family val="2"/>
    </font>
    <font>
      <sz val="9"/>
      <name val="Neo Sans Pro"/>
      <family val="2"/>
    </font>
    <font>
      <sz val="8"/>
      <name val="Neo Sans Pro"/>
      <family val="2"/>
    </font>
    <font>
      <sz val="9"/>
      <name val="Arial CE"/>
      <family val="2"/>
      <charset val="238"/>
    </font>
    <font>
      <b/>
      <sz val="9"/>
      <name val="Neo Sans Pro"/>
      <family val="2"/>
    </font>
    <font>
      <sz val="7"/>
      <name val="Neo Sans Pro"/>
      <family val="2"/>
    </font>
    <font>
      <sz val="7"/>
      <color theme="1"/>
      <name val="Neo Sans Pro"/>
      <family val="2"/>
    </font>
    <font>
      <sz val="9"/>
      <color theme="1"/>
      <name val="Neo Sans Pro"/>
      <family val="2"/>
    </font>
    <font>
      <b/>
      <sz val="9"/>
      <color theme="1"/>
      <name val="Neo Sans Pro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0" fillId="0" borderId="5" xfId="0" applyBorder="1"/>
    <xf numFmtId="0" fontId="0" fillId="0" borderId="14" xfId="0" applyBorder="1"/>
    <xf numFmtId="0" fontId="0" fillId="0" borderId="20" xfId="0" applyBorder="1"/>
    <xf numFmtId="0" fontId="0" fillId="0" borderId="1" xfId="0" applyBorder="1"/>
    <xf numFmtId="0" fontId="5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wrapText="1"/>
    </xf>
    <xf numFmtId="0" fontId="6" fillId="0" borderId="37" xfId="0" applyNumberFormat="1" applyFont="1" applyBorder="1" applyAlignment="1">
      <alignment horizontal="center" vertical="center"/>
    </xf>
    <xf numFmtId="0" fontId="6" fillId="0" borderId="37" xfId="0" applyNumberFormat="1" applyFont="1" applyFill="1" applyBorder="1" applyAlignment="1" applyProtection="1">
      <alignment horizontal="center" vertical="center"/>
    </xf>
    <xf numFmtId="0" fontId="6" fillId="0" borderId="37" xfId="0" applyNumberFormat="1" applyFont="1" applyFill="1" applyBorder="1" applyAlignment="1" applyProtection="1">
      <alignment horizontal="center" vertical="center" wrapText="1"/>
    </xf>
    <xf numFmtId="0" fontId="7" fillId="0" borderId="38" xfId="0" applyNumberFormat="1" applyFont="1" applyBorder="1" applyAlignment="1">
      <alignment horizontal="center" vertical="center"/>
    </xf>
    <xf numFmtId="0" fontId="7" fillId="0" borderId="38" xfId="0" applyNumberFormat="1" applyFont="1" applyFill="1" applyBorder="1" applyAlignment="1" applyProtection="1">
      <alignment horizontal="left" vertical="center" wrapText="1"/>
    </xf>
    <xf numFmtId="3" fontId="7" fillId="0" borderId="38" xfId="0" applyNumberFormat="1" applyFont="1" applyFill="1" applyBorder="1" applyAlignment="1" applyProtection="1">
      <alignment horizontal="right" vertical="center" wrapText="1"/>
    </xf>
    <xf numFmtId="4" fontId="7" fillId="0" borderId="38" xfId="0" applyNumberFormat="1" applyFont="1" applyBorder="1" applyAlignment="1">
      <alignment horizontal="right" vertical="center"/>
    </xf>
    <xf numFmtId="4" fontId="7" fillId="0" borderId="38" xfId="0" applyNumberFormat="1" applyFont="1" applyBorder="1" applyAlignment="1">
      <alignment horizontal="center" vertical="center"/>
    </xf>
    <xf numFmtId="0" fontId="8" fillId="0" borderId="38" xfId="0" applyNumberFormat="1" applyFont="1" applyBorder="1" applyAlignment="1">
      <alignment vertical="center" wrapText="1"/>
    </xf>
    <xf numFmtId="0" fontId="7" fillId="0" borderId="39" xfId="0" applyNumberFormat="1" applyFont="1" applyBorder="1" applyAlignment="1">
      <alignment horizontal="center" vertical="center"/>
    </xf>
    <xf numFmtId="0" fontId="7" fillId="0" borderId="39" xfId="0" applyNumberFormat="1" applyFont="1" applyFill="1" applyBorder="1" applyAlignment="1" applyProtection="1">
      <alignment horizontal="left" vertical="center" wrapText="1"/>
    </xf>
    <xf numFmtId="3" fontId="7" fillId="0" borderId="39" xfId="0" applyNumberFormat="1" applyFont="1" applyFill="1" applyBorder="1" applyAlignment="1" applyProtection="1">
      <alignment horizontal="right" vertical="center" wrapText="1"/>
    </xf>
    <xf numFmtId="4" fontId="7" fillId="0" borderId="39" xfId="0" applyNumberFormat="1" applyFont="1" applyBorder="1" applyAlignment="1">
      <alignment horizontal="right" vertical="center"/>
    </xf>
    <xf numFmtId="4" fontId="7" fillId="0" borderId="39" xfId="0" applyNumberFormat="1" applyFont="1" applyBorder="1" applyAlignment="1">
      <alignment horizontal="center" vertical="center"/>
    </xf>
    <xf numFmtId="0" fontId="8" fillId="0" borderId="39" xfId="0" applyNumberFormat="1" applyFont="1" applyBorder="1" applyAlignment="1">
      <alignment vertical="center" wrapText="1"/>
    </xf>
    <xf numFmtId="3" fontId="7" fillId="0" borderId="39" xfId="0" applyNumberFormat="1" applyFont="1" applyBorder="1" applyAlignment="1">
      <alignment horizontal="right" vertical="center"/>
    </xf>
    <xf numFmtId="0" fontId="8" fillId="0" borderId="39" xfId="0" applyNumberFormat="1" applyFont="1" applyFill="1" applyBorder="1" applyAlignment="1" applyProtection="1">
      <alignment horizontal="left" vertical="center" wrapText="1"/>
    </xf>
    <xf numFmtId="0" fontId="7" fillId="0" borderId="39" xfId="0" applyNumberFormat="1" applyFont="1" applyFill="1" applyBorder="1" applyAlignment="1" applyProtection="1">
      <alignment horizontal="center" vertical="center" wrapText="1"/>
    </xf>
    <xf numFmtId="0" fontId="8" fillId="0" borderId="39" xfId="0" applyNumberFormat="1" applyFont="1" applyBorder="1" applyAlignment="1">
      <alignment horizontal="left" vertical="center" wrapText="1"/>
    </xf>
    <xf numFmtId="0" fontId="7" fillId="0" borderId="40" xfId="0" applyNumberFormat="1" applyFont="1" applyBorder="1" applyAlignment="1">
      <alignment horizontal="center" vertical="center"/>
    </xf>
    <xf numFmtId="0" fontId="7" fillId="0" borderId="40" xfId="0" applyNumberFormat="1" applyFont="1" applyFill="1" applyBorder="1" applyAlignment="1" applyProtection="1">
      <alignment horizontal="left" vertical="center" wrapText="1"/>
    </xf>
    <xf numFmtId="3" fontId="7" fillId="0" borderId="40" xfId="0" applyNumberFormat="1" applyFont="1" applyFill="1" applyBorder="1" applyAlignment="1" applyProtection="1">
      <alignment horizontal="right" vertical="center" wrapText="1"/>
    </xf>
    <xf numFmtId="4" fontId="7" fillId="0" borderId="40" xfId="0" applyNumberFormat="1" applyFont="1" applyBorder="1" applyAlignment="1">
      <alignment horizontal="right" vertical="center"/>
    </xf>
    <xf numFmtId="4" fontId="7" fillId="0" borderId="40" xfId="0" applyNumberFormat="1" applyFont="1" applyBorder="1" applyAlignment="1">
      <alignment horizontal="center" vertical="center"/>
    </xf>
    <xf numFmtId="0" fontId="8" fillId="0" borderId="40" xfId="0" applyNumberFormat="1" applyFont="1" applyBorder="1" applyAlignment="1">
      <alignment horizontal="left" vertical="center" wrapText="1"/>
    </xf>
    <xf numFmtId="3" fontId="9" fillId="0" borderId="42" xfId="0" applyNumberFormat="1" applyFont="1" applyBorder="1" applyAlignment="1">
      <alignment horizontal="center" vertical="center"/>
    </xf>
    <xf numFmtId="4" fontId="9" fillId="0" borderId="42" xfId="0" applyNumberFormat="1" applyFont="1" applyBorder="1" applyAlignment="1">
      <alignment horizontal="center" vertical="center"/>
    </xf>
    <xf numFmtId="0" fontId="9" fillId="0" borderId="43" xfId="0" applyNumberFormat="1" applyFont="1" applyBorder="1" applyAlignment="1">
      <alignment vertical="center" wrapText="1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3" fillId="0" borderId="45" xfId="0" applyNumberFormat="1" applyFont="1" applyFill="1" applyBorder="1" applyAlignment="1" applyProtection="1">
      <alignment horizontal="center" vertical="center"/>
    </xf>
    <xf numFmtId="0" fontId="13" fillId="0" borderId="45" xfId="0" applyNumberFormat="1" applyFont="1" applyFill="1" applyBorder="1" applyAlignment="1" applyProtection="1">
      <alignment horizontal="center" vertical="center" wrapText="1"/>
    </xf>
    <xf numFmtId="0" fontId="13" fillId="0" borderId="46" xfId="0" applyNumberFormat="1" applyFont="1" applyFill="1" applyBorder="1" applyAlignment="1" applyProtection="1">
      <alignment horizontal="center" vertical="center" wrapText="1"/>
    </xf>
    <xf numFmtId="0" fontId="14" fillId="0" borderId="39" xfId="0" applyNumberFormat="1" applyFont="1" applyFill="1" applyBorder="1" applyAlignment="1" applyProtection="1">
      <alignment horizontal="center" vertical="center"/>
    </xf>
    <xf numFmtId="0" fontId="14" fillId="0" borderId="39" xfId="0" applyNumberFormat="1" applyFont="1" applyFill="1" applyBorder="1" applyAlignment="1" applyProtection="1">
      <alignment vertical="center" wrapText="1"/>
    </xf>
    <xf numFmtId="3" fontId="14" fillId="0" borderId="39" xfId="0" applyNumberFormat="1" applyFont="1" applyFill="1" applyBorder="1" applyAlignment="1" applyProtection="1">
      <alignment horizontal="right" vertical="center"/>
    </xf>
    <xf numFmtId="165" fontId="14" fillId="0" borderId="39" xfId="0" applyNumberFormat="1" applyFont="1" applyFill="1" applyBorder="1" applyAlignment="1" applyProtection="1">
      <alignment horizontal="right" vertical="center" wrapText="1"/>
    </xf>
    <xf numFmtId="2" fontId="14" fillId="0" borderId="39" xfId="0" applyNumberFormat="1" applyFont="1" applyFill="1" applyBorder="1" applyAlignment="1" applyProtection="1">
      <alignment horizontal="center" vertical="center"/>
    </xf>
    <xf numFmtId="0" fontId="14" fillId="0" borderId="51" xfId="0" applyNumberFormat="1" applyFont="1" applyFill="1" applyBorder="1" applyAlignment="1" applyProtection="1">
      <alignment horizontal="center" vertical="center"/>
    </xf>
    <xf numFmtId="0" fontId="14" fillId="0" borderId="51" xfId="0" applyNumberFormat="1" applyFont="1" applyFill="1" applyBorder="1" applyAlignment="1" applyProtection="1">
      <alignment vertical="center" wrapText="1"/>
    </xf>
    <xf numFmtId="3" fontId="14" fillId="0" borderId="51" xfId="0" applyNumberFormat="1" applyFont="1" applyFill="1" applyBorder="1" applyAlignment="1" applyProtection="1">
      <alignment horizontal="right" vertical="center"/>
    </xf>
    <xf numFmtId="165" fontId="14" fillId="0" borderId="51" xfId="0" applyNumberFormat="1" applyFont="1" applyFill="1" applyBorder="1" applyAlignment="1" applyProtection="1">
      <alignment horizontal="right" vertical="center" wrapText="1"/>
    </xf>
    <xf numFmtId="2" fontId="14" fillId="0" borderId="51" xfId="0" applyNumberFormat="1" applyFont="1" applyFill="1" applyBorder="1" applyAlignment="1" applyProtection="1">
      <alignment horizontal="center" vertical="center"/>
    </xf>
    <xf numFmtId="0" fontId="14" fillId="0" borderId="52" xfId="0" applyNumberFormat="1" applyFont="1" applyFill="1" applyBorder="1" applyAlignment="1" applyProtection="1">
      <alignment horizontal="center" vertical="center"/>
    </xf>
    <xf numFmtId="0" fontId="14" fillId="0" borderId="52" xfId="0" applyNumberFormat="1" applyFont="1" applyFill="1" applyBorder="1" applyAlignment="1" applyProtection="1">
      <alignment vertical="center" wrapText="1"/>
    </xf>
    <xf numFmtId="3" fontId="14" fillId="0" borderId="52" xfId="0" applyNumberFormat="1" applyFont="1" applyFill="1" applyBorder="1" applyAlignment="1" applyProtection="1">
      <alignment horizontal="right" vertical="center"/>
    </xf>
    <xf numFmtId="165" fontId="14" fillId="0" borderId="52" xfId="0" applyNumberFormat="1" applyFont="1" applyFill="1" applyBorder="1" applyAlignment="1" applyProtection="1">
      <alignment horizontal="right" vertical="center" wrapText="1"/>
    </xf>
    <xf numFmtId="2" fontId="14" fillId="0" borderId="52" xfId="0" applyNumberFormat="1" applyFont="1" applyFill="1" applyBorder="1" applyAlignment="1" applyProtection="1">
      <alignment horizontal="center" vertical="center"/>
    </xf>
    <xf numFmtId="0" fontId="14" fillId="0" borderId="53" xfId="0" applyNumberFormat="1" applyFont="1" applyFill="1" applyBorder="1" applyAlignment="1" applyProtection="1">
      <alignment vertical="center" wrapText="1"/>
    </xf>
    <xf numFmtId="0" fontId="14" fillId="0" borderId="54" xfId="0" applyNumberFormat="1" applyFont="1" applyFill="1" applyBorder="1" applyAlignment="1" applyProtection="1">
      <alignment horizontal="center" vertical="center"/>
    </xf>
    <xf numFmtId="0" fontId="15" fillId="0" borderId="54" xfId="0" applyNumberFormat="1" applyFont="1" applyFill="1" applyBorder="1" applyAlignment="1" applyProtection="1">
      <alignment horizontal="center" vertical="center" wrapText="1"/>
    </xf>
    <xf numFmtId="3" fontId="16" fillId="0" borderId="54" xfId="0" applyNumberFormat="1" applyFont="1" applyFill="1" applyBorder="1" applyAlignment="1" applyProtection="1">
      <alignment horizontal="right" vertical="center"/>
    </xf>
    <xf numFmtId="4" fontId="16" fillId="0" borderId="54" xfId="0" applyNumberFormat="1" applyFont="1" applyFill="1" applyBorder="1" applyAlignment="1" applyProtection="1">
      <alignment horizontal="right" vertical="center" wrapText="1"/>
    </xf>
    <xf numFmtId="2" fontId="14" fillId="0" borderId="54" xfId="0" applyNumberFormat="1" applyFont="1" applyFill="1" applyBorder="1" applyAlignment="1" applyProtection="1">
      <alignment horizontal="center" vertical="center"/>
    </xf>
    <xf numFmtId="0" fontId="14" fillId="0" borderId="55" xfId="0" applyNumberFormat="1" applyFont="1" applyFill="1" applyBorder="1" applyAlignment="1" applyProtection="1">
      <alignment horizontal="center" vertical="center"/>
    </xf>
    <xf numFmtId="0" fontId="15" fillId="0" borderId="55" xfId="0" applyNumberFormat="1" applyFont="1" applyFill="1" applyBorder="1" applyAlignment="1" applyProtection="1">
      <alignment horizontal="center" vertical="center" wrapText="1"/>
    </xf>
    <xf numFmtId="3" fontId="16" fillId="0" borderId="55" xfId="0" applyNumberFormat="1" applyFont="1" applyFill="1" applyBorder="1" applyAlignment="1" applyProtection="1">
      <alignment horizontal="right" vertical="center"/>
    </xf>
    <xf numFmtId="4" fontId="16" fillId="0" borderId="55" xfId="0" applyNumberFormat="1" applyFont="1" applyFill="1" applyBorder="1" applyAlignment="1" applyProtection="1">
      <alignment horizontal="right" vertical="center" wrapText="1"/>
    </xf>
    <xf numFmtId="2" fontId="14" fillId="0" borderId="55" xfId="0" applyNumberFormat="1" applyFont="1" applyFill="1" applyBorder="1" applyAlignment="1" applyProtection="1">
      <alignment horizontal="center" vertical="center"/>
    </xf>
    <xf numFmtId="4" fontId="14" fillId="0" borderId="56" xfId="0" applyNumberFormat="1" applyFont="1" applyFill="1" applyBorder="1" applyAlignment="1" applyProtection="1">
      <alignment horizontal="right" vertical="center"/>
    </xf>
    <xf numFmtId="2" fontId="14" fillId="0" borderId="56" xfId="0" applyNumberFormat="1" applyFont="1" applyFill="1" applyBorder="1" applyAlignment="1" applyProtection="1">
      <alignment horizontal="center" vertical="center"/>
    </xf>
    <xf numFmtId="0" fontId="14" fillId="0" borderId="57" xfId="0" applyNumberFormat="1" applyFont="1" applyFill="1" applyBorder="1" applyAlignment="1" applyProtection="1">
      <alignment horizontal="center" vertical="center"/>
    </xf>
    <xf numFmtId="0" fontId="14" fillId="0" borderId="58" xfId="0" applyNumberFormat="1" applyFont="1" applyFill="1" applyBorder="1" applyAlignment="1" applyProtection="1">
      <alignment horizontal="center" vertical="center"/>
    </xf>
    <xf numFmtId="0" fontId="15" fillId="0" borderId="58" xfId="0" applyNumberFormat="1" applyFont="1" applyFill="1" applyBorder="1" applyAlignment="1" applyProtection="1">
      <alignment horizontal="center" vertical="center" wrapText="1"/>
    </xf>
    <xf numFmtId="3" fontId="14" fillId="0" borderId="58" xfId="0" applyNumberFormat="1" applyFont="1" applyFill="1" applyBorder="1" applyAlignment="1" applyProtection="1">
      <alignment horizontal="right" vertical="center"/>
    </xf>
    <xf numFmtId="4" fontId="14" fillId="0" borderId="58" xfId="0" applyNumberFormat="1" applyFont="1" applyFill="1" applyBorder="1" applyAlignment="1" applyProtection="1">
      <alignment horizontal="right" vertical="center"/>
    </xf>
    <xf numFmtId="0" fontId="14" fillId="0" borderId="60" xfId="0" applyNumberFormat="1" applyFont="1" applyFill="1" applyBorder="1" applyAlignment="1" applyProtection="1">
      <alignment horizontal="center" vertical="center"/>
    </xf>
    <xf numFmtId="0" fontId="14" fillId="0" borderId="61" xfId="0" applyNumberFormat="1" applyFont="1" applyFill="1" applyBorder="1" applyAlignment="1" applyProtection="1">
      <alignment horizontal="center" vertical="center"/>
    </xf>
    <xf numFmtId="0" fontId="15" fillId="0" borderId="61" xfId="0" applyNumberFormat="1" applyFont="1" applyFill="1" applyBorder="1" applyAlignment="1" applyProtection="1">
      <alignment horizontal="center" vertical="center" wrapText="1"/>
    </xf>
    <xf numFmtId="3" fontId="14" fillId="0" borderId="61" xfId="0" applyNumberFormat="1" applyFont="1" applyFill="1" applyBorder="1" applyAlignment="1" applyProtection="1">
      <alignment horizontal="right" vertical="center"/>
    </xf>
    <xf numFmtId="4" fontId="14" fillId="0" borderId="61" xfId="0" applyNumberFormat="1" applyFont="1" applyFill="1" applyBorder="1" applyAlignment="1" applyProtection="1">
      <alignment horizontal="right" vertical="center"/>
    </xf>
    <xf numFmtId="4" fontId="14" fillId="0" borderId="65" xfId="0" applyNumberFormat="1" applyFont="1" applyFill="1" applyBorder="1" applyAlignment="1" applyProtection="1">
      <alignment horizontal="right" vertical="center"/>
    </xf>
    <xf numFmtId="4" fontId="14" fillId="0" borderId="64" xfId="0" applyNumberFormat="1" applyFont="1" applyFill="1" applyBorder="1" applyAlignment="1" applyProtection="1">
      <alignment horizontal="right" vertical="center"/>
    </xf>
    <xf numFmtId="0" fontId="14" fillId="0" borderId="54" xfId="0" applyNumberFormat="1" applyFont="1" applyFill="1" applyBorder="1" applyAlignment="1" applyProtection="1">
      <alignment horizontal="right" vertical="center"/>
    </xf>
    <xf numFmtId="0" fontId="14" fillId="0" borderId="55" xfId="0" applyNumberFormat="1" applyFont="1" applyFill="1" applyBorder="1" applyAlignment="1" applyProtection="1">
      <alignment horizontal="right" vertical="center"/>
    </xf>
    <xf numFmtId="4" fontId="14" fillId="0" borderId="66" xfId="0" applyNumberFormat="1" applyFont="1" applyFill="1" applyBorder="1" applyAlignment="1" applyProtection="1">
      <alignment horizontal="center" vertical="center"/>
    </xf>
    <xf numFmtId="4" fontId="14" fillId="0" borderId="66" xfId="0" applyNumberFormat="1" applyFont="1" applyFill="1" applyBorder="1" applyAlignment="1" applyProtection="1">
      <alignment horizontal="right" vertical="center"/>
    </xf>
    <xf numFmtId="2" fontId="14" fillId="0" borderId="66" xfId="0" applyNumberFormat="1" applyFont="1" applyFill="1" applyBorder="1" applyAlignment="1" applyProtection="1">
      <alignment horizontal="center" vertical="center"/>
    </xf>
    <xf numFmtId="3" fontId="17" fillId="0" borderId="68" xfId="0" applyNumberFormat="1" applyFont="1" applyFill="1" applyBorder="1" applyAlignment="1" applyProtection="1">
      <alignment horizontal="center" vertical="center" wrapText="1"/>
    </xf>
    <xf numFmtId="4" fontId="17" fillId="0" borderId="68" xfId="0" applyNumberFormat="1" applyFont="1" applyFill="1" applyBorder="1" applyAlignment="1" applyProtection="1">
      <alignment horizontal="center" vertical="center" wrapText="1"/>
    </xf>
    <xf numFmtId="4" fontId="14" fillId="0" borderId="68" xfId="0" applyNumberFormat="1" applyFont="1" applyFill="1" applyBorder="1" applyAlignment="1" applyProtection="1">
      <alignment horizontal="center" vertical="center"/>
    </xf>
    <xf numFmtId="0" fontId="15" fillId="0" borderId="68" xfId="0" applyNumberFormat="1" applyFont="1" applyFill="1" applyBorder="1" applyAlignment="1" applyProtection="1">
      <alignment vertical="center" wrapText="1"/>
    </xf>
    <xf numFmtId="3" fontId="14" fillId="0" borderId="39" xfId="0" applyNumberFormat="1" applyFont="1" applyFill="1" applyBorder="1" applyAlignment="1" applyProtection="1">
      <alignment horizontal="right" vertical="center" wrapText="1"/>
    </xf>
    <xf numFmtId="0" fontId="18" fillId="0" borderId="39" xfId="0" applyNumberFormat="1" applyFont="1" applyFill="1" applyBorder="1" applyAlignment="1" applyProtection="1">
      <alignment vertical="center" wrapText="1"/>
    </xf>
    <xf numFmtId="0" fontId="14" fillId="0" borderId="70" xfId="0" applyNumberFormat="1" applyFont="1" applyFill="1" applyBorder="1" applyAlignment="1" applyProtection="1">
      <alignment horizontal="center" vertical="center"/>
    </xf>
    <xf numFmtId="0" fontId="14" fillId="0" borderId="70" xfId="0" applyNumberFormat="1" applyFont="1" applyFill="1" applyBorder="1" applyAlignment="1" applyProtection="1">
      <alignment vertical="center" wrapText="1"/>
    </xf>
    <xf numFmtId="3" fontId="14" fillId="0" borderId="70" xfId="0" applyNumberFormat="1" applyFont="1" applyFill="1" applyBorder="1" applyAlignment="1" applyProtection="1">
      <alignment horizontal="right" vertical="center" wrapText="1"/>
    </xf>
    <xf numFmtId="165" fontId="14" fillId="0" borderId="70" xfId="0" applyNumberFormat="1" applyFont="1" applyFill="1" applyBorder="1" applyAlignment="1" applyProtection="1">
      <alignment horizontal="right" vertical="center" wrapText="1"/>
    </xf>
    <xf numFmtId="2" fontId="14" fillId="0" borderId="70" xfId="0" applyNumberFormat="1" applyFont="1" applyFill="1" applyBorder="1" applyAlignment="1" applyProtection="1">
      <alignment horizontal="center" vertical="center"/>
    </xf>
    <xf numFmtId="0" fontId="18" fillId="0" borderId="70" xfId="0" applyNumberFormat="1" applyFont="1" applyFill="1" applyBorder="1" applyAlignment="1" applyProtection="1">
      <alignment vertical="center" wrapText="1"/>
    </xf>
    <xf numFmtId="3" fontId="14" fillId="0" borderId="54" xfId="0" applyNumberFormat="1" applyFont="1" applyFill="1" applyBorder="1" applyAlignment="1" applyProtection="1">
      <alignment horizontal="center" vertical="center"/>
    </xf>
    <xf numFmtId="165" fontId="14" fillId="0" borderId="54" xfId="0" applyNumberFormat="1" applyFont="1" applyFill="1" applyBorder="1" applyAlignment="1" applyProtection="1">
      <alignment horizontal="right" vertical="center" wrapText="1"/>
    </xf>
    <xf numFmtId="0" fontId="14" fillId="0" borderId="71" xfId="0" applyNumberFormat="1" applyFont="1" applyFill="1" applyBorder="1" applyAlignment="1" applyProtection="1">
      <alignment horizontal="right" vertical="center"/>
    </xf>
    <xf numFmtId="0" fontId="15" fillId="0" borderId="71" xfId="0" applyNumberFormat="1" applyFont="1" applyFill="1" applyBorder="1" applyAlignment="1" applyProtection="1">
      <alignment horizontal="center" vertical="center" wrapText="1"/>
    </xf>
    <xf numFmtId="3" fontId="14" fillId="0" borderId="71" xfId="0" applyNumberFormat="1" applyFont="1" applyFill="1" applyBorder="1" applyAlignment="1" applyProtection="1">
      <alignment horizontal="center" vertical="center"/>
    </xf>
    <xf numFmtId="165" fontId="14" fillId="0" borderId="71" xfId="0" applyNumberFormat="1" applyFont="1" applyFill="1" applyBorder="1" applyAlignment="1" applyProtection="1">
      <alignment horizontal="right" vertical="center" wrapText="1"/>
    </xf>
    <xf numFmtId="2" fontId="14" fillId="0" borderId="71" xfId="0" applyNumberFormat="1" applyFont="1" applyFill="1" applyBorder="1" applyAlignment="1" applyProtection="1">
      <alignment horizontal="center" vertical="center"/>
    </xf>
    <xf numFmtId="3" fontId="14" fillId="0" borderId="55" xfId="0" applyNumberFormat="1" applyFont="1" applyFill="1" applyBorder="1" applyAlignment="1" applyProtection="1">
      <alignment horizontal="center" vertical="center"/>
    </xf>
    <xf numFmtId="165" fontId="14" fillId="0" borderId="55" xfId="0" applyNumberFormat="1" applyFont="1" applyFill="1" applyBorder="1" applyAlignment="1" applyProtection="1">
      <alignment horizontal="right" vertical="center" wrapText="1"/>
    </xf>
    <xf numFmtId="3" fontId="14" fillId="0" borderId="66" xfId="0" applyNumberFormat="1" applyFont="1" applyFill="1" applyBorder="1" applyAlignment="1" applyProtection="1">
      <alignment horizontal="center" vertical="center"/>
    </xf>
    <xf numFmtId="3" fontId="14" fillId="0" borderId="66" xfId="0" applyNumberFormat="1" applyFont="1" applyFill="1" applyBorder="1" applyAlignment="1" applyProtection="1">
      <alignment horizontal="right" vertical="center" wrapText="1"/>
    </xf>
    <xf numFmtId="0" fontId="14" fillId="0" borderId="66" xfId="0" applyNumberFormat="1" applyFont="1" applyFill="1" applyBorder="1" applyAlignment="1" applyProtection="1">
      <alignment horizontal="center" vertical="center"/>
    </xf>
    <xf numFmtId="3" fontId="17" fillId="0" borderId="68" xfId="0" applyNumberFormat="1" applyFont="1" applyFill="1" applyBorder="1" applyAlignment="1" applyProtection="1">
      <alignment horizontal="center" vertical="center"/>
    </xf>
    <xf numFmtId="4" fontId="17" fillId="0" borderId="68" xfId="0" applyNumberFormat="1" applyFont="1" applyFill="1" applyBorder="1" applyAlignment="1" applyProtection="1">
      <alignment horizontal="center" vertical="center"/>
    </xf>
    <xf numFmtId="2" fontId="17" fillId="0" borderId="68" xfId="0" applyNumberFormat="1" applyFont="1" applyFill="1" applyBorder="1" applyAlignment="1" applyProtection="1">
      <alignment horizontal="center" vertical="center"/>
    </xf>
    <xf numFmtId="0" fontId="14" fillId="0" borderId="72" xfId="0" applyNumberFormat="1" applyFont="1" applyFill="1" applyBorder="1" applyAlignment="1" applyProtection="1">
      <alignment vertical="center" wrapText="1"/>
    </xf>
    <xf numFmtId="0" fontId="19" fillId="0" borderId="47" xfId="0" applyFont="1" applyBorder="1" applyAlignment="1">
      <alignment horizontal="justify" vertical="center"/>
    </xf>
    <xf numFmtId="0" fontId="19" fillId="0" borderId="48" xfId="0" applyFont="1" applyBorder="1" applyAlignment="1">
      <alignment horizontal="justify" vertical="center"/>
    </xf>
    <xf numFmtId="0" fontId="18" fillId="0" borderId="49" xfId="0" applyNumberFormat="1" applyFont="1" applyFill="1" applyBorder="1" applyAlignment="1" applyProtection="1">
      <alignment vertical="center" wrapText="1"/>
    </xf>
    <xf numFmtId="0" fontId="18" fillId="0" borderId="50" xfId="0" applyNumberFormat="1" applyFont="1" applyFill="1" applyBorder="1" applyAlignment="1" applyProtection="1">
      <alignment vertical="center" wrapText="1"/>
    </xf>
    <xf numFmtId="0" fontId="18" fillId="0" borderId="48" xfId="0" applyNumberFormat="1" applyFont="1" applyFill="1" applyBorder="1" applyAlignment="1" applyProtection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33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4" fillId="0" borderId="14" xfId="0" applyFont="1" applyBorder="1" applyAlignment="1">
      <alignment horizontal="justify" vertical="center" wrapText="1"/>
    </xf>
    <xf numFmtId="0" fontId="20" fillId="0" borderId="3" xfId="0" applyFont="1" applyBorder="1" applyAlignment="1">
      <alignment vertical="center"/>
    </xf>
    <xf numFmtId="0" fontId="20" fillId="0" borderId="3" xfId="0" applyFont="1" applyBorder="1" applyAlignment="1">
      <alignment vertical="center" wrapText="1"/>
    </xf>
    <xf numFmtId="0" fontId="20" fillId="0" borderId="12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top" wrapText="1"/>
    </xf>
    <xf numFmtId="0" fontId="20" fillId="0" borderId="17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 wrapText="1"/>
    </xf>
    <xf numFmtId="0" fontId="20" fillId="0" borderId="12" xfId="0" applyNumberFormat="1" applyFont="1" applyBorder="1" applyAlignment="1">
      <alignment vertical="center"/>
    </xf>
    <xf numFmtId="0" fontId="20" fillId="0" borderId="13" xfId="0" applyNumberFormat="1" applyFont="1" applyBorder="1" applyAlignment="1">
      <alignment vertical="center"/>
    </xf>
    <xf numFmtId="0" fontId="20" fillId="0" borderId="23" xfId="0" applyNumberFormat="1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14" fillId="2" borderId="20" xfId="0" applyFont="1" applyFill="1" applyBorder="1" applyAlignment="1">
      <alignment horizontal="left" vertical="center" wrapText="1"/>
    </xf>
    <xf numFmtId="0" fontId="20" fillId="0" borderId="17" xfId="0" applyNumberFormat="1" applyFont="1" applyBorder="1" applyAlignment="1">
      <alignment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4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20" fillId="0" borderId="28" xfId="0" applyFont="1" applyBorder="1" applyAlignment="1">
      <alignment vertical="center"/>
    </xf>
    <xf numFmtId="0" fontId="20" fillId="0" borderId="35" xfId="0" applyFont="1" applyBorder="1" applyAlignment="1">
      <alignment vertical="center"/>
    </xf>
    <xf numFmtId="0" fontId="20" fillId="0" borderId="36" xfId="0" applyFont="1" applyBorder="1" applyAlignment="1">
      <alignment vertical="center"/>
    </xf>
    <xf numFmtId="4" fontId="20" fillId="0" borderId="3" xfId="0" applyNumberFormat="1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5" xfId="0" applyFont="1" applyBorder="1"/>
    <xf numFmtId="4" fontId="20" fillId="0" borderId="9" xfId="0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1" xfId="0" applyFont="1" applyBorder="1"/>
    <xf numFmtId="164" fontId="14" fillId="2" borderId="3" xfId="0" applyNumberFormat="1" applyFont="1" applyFill="1" applyBorder="1" applyAlignment="1">
      <alignment horizontal="right" vertical="center" wrapText="1"/>
    </xf>
    <xf numFmtId="4" fontId="14" fillId="0" borderId="3" xfId="0" applyNumberFormat="1" applyFont="1" applyBorder="1" applyAlignment="1">
      <alignment horizontal="right" vertical="center" wrapText="1"/>
    </xf>
    <xf numFmtId="4" fontId="20" fillId="0" borderId="4" xfId="0" applyNumberFormat="1" applyFont="1" applyBorder="1" applyAlignment="1">
      <alignment vertical="center"/>
    </xf>
    <xf numFmtId="164" fontId="14" fillId="2" borderId="14" xfId="0" applyNumberFormat="1" applyFont="1" applyFill="1" applyBorder="1" applyAlignment="1">
      <alignment horizontal="right" vertical="center" wrapText="1"/>
    </xf>
    <xf numFmtId="4" fontId="14" fillId="0" borderId="14" xfId="0" applyNumberFormat="1" applyFont="1" applyBorder="1" applyAlignment="1">
      <alignment horizontal="right" vertical="center" wrapText="1"/>
    </xf>
    <xf numFmtId="4" fontId="20" fillId="0" borderId="15" xfId="0" applyNumberFormat="1" applyFont="1" applyBorder="1" applyAlignment="1">
      <alignment vertical="center"/>
    </xf>
    <xf numFmtId="0" fontId="20" fillId="0" borderId="14" xfId="0" applyFont="1" applyBorder="1"/>
    <xf numFmtId="4" fontId="20" fillId="0" borderId="16" xfId="0" applyNumberFormat="1" applyFont="1" applyBorder="1" applyAlignment="1">
      <alignment vertical="center"/>
    </xf>
    <xf numFmtId="164" fontId="14" fillId="0" borderId="14" xfId="0" applyNumberFormat="1" applyFont="1" applyBorder="1" applyAlignment="1">
      <alignment horizontal="right" vertical="center" wrapText="1"/>
    </xf>
    <xf numFmtId="164" fontId="14" fillId="2" borderId="9" xfId="0" applyNumberFormat="1" applyFont="1" applyFill="1" applyBorder="1" applyAlignment="1">
      <alignment horizontal="right" vertical="center" wrapText="1"/>
    </xf>
    <xf numFmtId="4" fontId="14" fillId="0" borderId="9" xfId="0" applyNumberFormat="1" applyFont="1" applyBorder="1" applyAlignment="1">
      <alignment horizontal="right" vertical="center" wrapText="1"/>
    </xf>
    <xf numFmtId="4" fontId="20" fillId="0" borderId="19" xfId="0" applyNumberFormat="1" applyFont="1" applyBorder="1" applyAlignment="1">
      <alignment vertical="center"/>
    </xf>
    <xf numFmtId="0" fontId="20" fillId="0" borderId="20" xfId="0" applyFont="1" applyBorder="1"/>
    <xf numFmtId="3" fontId="20" fillId="0" borderId="1" xfId="0" applyNumberFormat="1" applyFont="1" applyBorder="1" applyAlignment="1">
      <alignment vertical="center"/>
    </xf>
    <xf numFmtId="4" fontId="20" fillId="0" borderId="1" xfId="0" applyNumberFormat="1" applyFont="1" applyBorder="1" applyAlignment="1">
      <alignment vertical="center"/>
    </xf>
    <xf numFmtId="4" fontId="20" fillId="0" borderId="2" xfId="0" applyNumberFormat="1" applyFont="1" applyBorder="1" applyAlignment="1">
      <alignment vertical="center"/>
    </xf>
    <xf numFmtId="0" fontId="20" fillId="0" borderId="1" xfId="0" applyFont="1" applyBorder="1"/>
    <xf numFmtId="4" fontId="20" fillId="0" borderId="15" xfId="0" applyNumberFormat="1" applyFont="1" applyBorder="1" applyAlignment="1">
      <alignment horizontal="right" vertical="center"/>
    </xf>
    <xf numFmtId="4" fontId="20" fillId="0" borderId="16" xfId="0" applyNumberFormat="1" applyFont="1" applyBorder="1" applyAlignment="1">
      <alignment horizontal="right" vertical="center"/>
    </xf>
    <xf numFmtId="164" fontId="14" fillId="2" borderId="20" xfId="0" applyNumberFormat="1" applyFont="1" applyFill="1" applyBorder="1" applyAlignment="1">
      <alignment horizontal="right" vertical="center" wrapText="1"/>
    </xf>
    <xf numFmtId="4" fontId="14" fillId="2" borderId="14" xfId="0" applyNumberFormat="1" applyFont="1" applyFill="1" applyBorder="1" applyAlignment="1">
      <alignment horizontal="right" vertical="center" wrapText="1"/>
    </xf>
    <xf numFmtId="164" fontId="14" fillId="0" borderId="11" xfId="0" applyNumberFormat="1" applyFont="1" applyBorder="1" applyAlignment="1">
      <alignment horizontal="right" vertical="center" wrapText="1"/>
    </xf>
    <xf numFmtId="4" fontId="14" fillId="0" borderId="11" xfId="0" applyNumberFormat="1" applyFont="1" applyBorder="1" applyAlignment="1">
      <alignment horizontal="right" vertical="center" wrapText="1"/>
    </xf>
    <xf numFmtId="4" fontId="20" fillId="0" borderId="24" xfId="0" applyNumberFormat="1" applyFont="1" applyBorder="1" applyAlignment="1">
      <alignment horizontal="right" vertical="center"/>
    </xf>
    <xf numFmtId="3" fontId="20" fillId="0" borderId="26" xfId="0" applyNumberFormat="1" applyFont="1" applyBorder="1" applyAlignment="1">
      <alignment vertical="center"/>
    </xf>
    <xf numFmtId="4" fontId="20" fillId="0" borderId="10" xfId="0" applyNumberFormat="1" applyFont="1" applyBorder="1" applyAlignment="1">
      <alignment vertical="center"/>
    </xf>
    <xf numFmtId="4" fontId="20" fillId="0" borderId="27" xfId="0" applyNumberFormat="1" applyFont="1" applyBorder="1" applyAlignment="1">
      <alignment horizontal="right" vertical="center"/>
    </xf>
    <xf numFmtId="164" fontId="14" fillId="0" borderId="28" xfId="0" applyNumberFormat="1" applyFont="1" applyBorder="1" applyAlignment="1">
      <alignment horizontal="right" vertical="center" wrapText="1"/>
    </xf>
    <xf numFmtId="0" fontId="14" fillId="0" borderId="28" xfId="0" applyFont="1" applyBorder="1" applyAlignment="1">
      <alignment horizontal="right" vertical="center" wrapText="1"/>
    </xf>
    <xf numFmtId="4" fontId="20" fillId="0" borderId="4" xfId="0" applyNumberFormat="1" applyFont="1" applyBorder="1" applyAlignment="1">
      <alignment horizontal="right" vertical="center"/>
    </xf>
    <xf numFmtId="164" fontId="14" fillId="2" borderId="11" xfId="0" applyNumberFormat="1" applyFont="1" applyFill="1" applyBorder="1" applyAlignment="1">
      <alignment horizontal="right" vertical="center" wrapText="1"/>
    </xf>
    <xf numFmtId="4" fontId="20" fillId="0" borderId="29" xfId="0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/>
    </xf>
    <xf numFmtId="4" fontId="20" fillId="0" borderId="2" xfId="0" applyNumberFormat="1" applyFont="1" applyBorder="1" applyAlignment="1">
      <alignment horizontal="right" vertical="center"/>
    </xf>
    <xf numFmtId="164" fontId="14" fillId="3" borderId="3" xfId="0" applyNumberFormat="1" applyFont="1" applyFill="1" applyBorder="1" applyAlignment="1">
      <alignment horizontal="right" vertical="center" wrapText="1"/>
    </xf>
    <xf numFmtId="4" fontId="14" fillId="3" borderId="3" xfId="0" applyNumberFormat="1" applyFont="1" applyFill="1" applyBorder="1" applyAlignment="1">
      <alignment vertical="center" wrapText="1"/>
    </xf>
    <xf numFmtId="4" fontId="20" fillId="0" borderId="32" xfId="0" applyNumberFormat="1" applyFont="1" applyBorder="1" applyAlignment="1">
      <alignment horizontal="right" vertical="center"/>
    </xf>
    <xf numFmtId="164" fontId="14" fillId="3" borderId="14" xfId="0" applyNumberFormat="1" applyFont="1" applyFill="1" applyBorder="1" applyAlignment="1">
      <alignment horizontal="right" vertical="center" wrapText="1"/>
    </xf>
    <xf numFmtId="4" fontId="14" fillId="3" borderId="14" xfId="0" applyNumberFormat="1" applyFont="1" applyFill="1" applyBorder="1" applyAlignment="1">
      <alignment vertical="center" wrapText="1"/>
    </xf>
    <xf numFmtId="164" fontId="14" fillId="3" borderId="11" xfId="0" applyNumberFormat="1" applyFont="1" applyFill="1" applyBorder="1" applyAlignment="1">
      <alignment horizontal="right" vertical="center" wrapText="1"/>
    </xf>
    <xf numFmtId="4" fontId="14" fillId="3" borderId="11" xfId="0" applyNumberFormat="1" applyFont="1" applyFill="1" applyBorder="1" applyAlignment="1">
      <alignment vertical="center" wrapText="1"/>
    </xf>
    <xf numFmtId="3" fontId="21" fillId="0" borderId="1" xfId="0" applyNumberFormat="1" applyFont="1" applyBorder="1"/>
    <xf numFmtId="4" fontId="21" fillId="0" borderId="1" xfId="0" applyNumberFormat="1" applyFont="1" applyBorder="1"/>
    <xf numFmtId="4" fontId="21" fillId="0" borderId="21" xfId="0" applyNumberFormat="1" applyFont="1" applyBorder="1"/>
    <xf numFmtId="3" fontId="14" fillId="2" borderId="14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horizontal="right" vertical="center" wrapText="1"/>
    </xf>
    <xf numFmtId="3" fontId="17" fillId="2" borderId="5" xfId="0" applyNumberFormat="1" applyFont="1" applyFill="1" applyBorder="1" applyAlignment="1">
      <alignment horizontal="right" vertical="center" wrapText="1"/>
    </xf>
    <xf numFmtId="4" fontId="17" fillId="0" borderId="14" xfId="0" applyNumberFormat="1" applyFont="1" applyBorder="1" applyAlignment="1">
      <alignment horizontal="right" vertical="center" wrapText="1"/>
    </xf>
    <xf numFmtId="4" fontId="21" fillId="0" borderId="16" xfId="0" applyNumberFormat="1" applyFont="1" applyBorder="1" applyAlignment="1">
      <alignment horizontal="right" vertical="center"/>
    </xf>
    <xf numFmtId="4" fontId="14" fillId="0" borderId="5" xfId="0" applyNumberFormat="1" applyFont="1" applyBorder="1" applyAlignment="1">
      <alignment horizontal="right" vertical="center" wrapText="1"/>
    </xf>
    <xf numFmtId="4" fontId="20" fillId="0" borderId="19" xfId="0" applyNumberFormat="1" applyFont="1" applyBorder="1" applyAlignment="1">
      <alignment horizontal="right" vertical="center"/>
    </xf>
    <xf numFmtId="164" fontId="21" fillId="0" borderId="1" xfId="0" applyNumberFormat="1" applyFont="1" applyBorder="1" applyAlignment="1">
      <alignment horizontal="right"/>
    </xf>
    <xf numFmtId="4" fontId="21" fillId="0" borderId="2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vertical="center" wrapText="1"/>
    </xf>
    <xf numFmtId="4" fontId="17" fillId="0" borderId="42" xfId="0" applyNumberFormat="1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0" fontId="17" fillId="0" borderId="67" xfId="0" applyNumberFormat="1" applyFont="1" applyFill="1" applyBorder="1" applyAlignment="1" applyProtection="1">
      <alignment horizontal="center" vertical="center"/>
    </xf>
    <xf numFmtId="0" fontId="17" fillId="0" borderId="68" xfId="0" applyNumberFormat="1" applyFont="1" applyFill="1" applyBorder="1" applyAlignment="1" applyProtection="1">
      <alignment horizontal="center" vertical="center"/>
    </xf>
    <xf numFmtId="0" fontId="14" fillId="0" borderId="54" xfId="0" applyNumberFormat="1" applyFont="1" applyFill="1" applyBorder="1" applyAlignment="1" applyProtection="1">
      <alignment vertical="center" wrapText="1"/>
    </xf>
    <xf numFmtId="0" fontId="14" fillId="0" borderId="71" xfId="0" applyNumberFormat="1" applyFont="1" applyFill="1" applyBorder="1" applyAlignment="1" applyProtection="1">
      <alignment vertical="center" wrapText="1"/>
    </xf>
    <xf numFmtId="0" fontId="14" fillId="0" borderId="55" xfId="0" applyNumberFormat="1" applyFont="1" applyFill="1" applyBorder="1" applyAlignment="1" applyProtection="1">
      <alignment vertical="center" wrapText="1"/>
    </xf>
    <xf numFmtId="0" fontId="18" fillId="0" borderId="54" xfId="0" applyNumberFormat="1" applyFont="1" applyFill="1" applyBorder="1" applyAlignment="1" applyProtection="1">
      <alignment horizontal="left" vertical="center" wrapText="1"/>
    </xf>
    <xf numFmtId="0" fontId="18" fillId="0" borderId="71" xfId="0" applyNumberFormat="1" applyFont="1" applyFill="1" applyBorder="1" applyAlignment="1" applyProtection="1">
      <alignment horizontal="left" vertical="center" wrapText="1"/>
    </xf>
    <xf numFmtId="0" fontId="18" fillId="0" borderId="55" xfId="0" applyNumberFormat="1" applyFont="1" applyFill="1" applyBorder="1" applyAlignment="1" applyProtection="1">
      <alignment horizontal="left" vertical="center" wrapText="1"/>
    </xf>
    <xf numFmtId="0" fontId="18" fillId="0" borderId="66" xfId="0" applyNumberFormat="1" applyFont="1" applyFill="1" applyBorder="1" applyAlignment="1" applyProtection="1">
      <alignment horizontal="left" vertical="center" wrapText="1"/>
    </xf>
    <xf numFmtId="0" fontId="14" fillId="0" borderId="66" xfId="0" applyNumberFormat="1" applyFont="1" applyFill="1" applyBorder="1" applyAlignment="1" applyProtection="1">
      <alignment horizontal="center" vertical="center"/>
    </xf>
    <xf numFmtId="0" fontId="18" fillId="0" borderId="20" xfId="0" applyNumberFormat="1" applyFont="1" applyFill="1" applyBorder="1" applyAlignment="1" applyProtection="1">
      <alignment horizontal="left" vertical="center" wrapText="1"/>
    </xf>
    <xf numFmtId="0" fontId="18" fillId="0" borderId="26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4" fillId="0" borderId="59" xfId="0" applyNumberFormat="1" applyFont="1" applyFill="1" applyBorder="1" applyAlignment="1" applyProtection="1">
      <alignment vertical="center" wrapText="1"/>
    </xf>
    <xf numFmtId="0" fontId="14" fillId="0" borderId="62" xfId="0" applyNumberFormat="1" applyFont="1" applyFill="1" applyBorder="1" applyAlignment="1" applyProtection="1">
      <alignment vertical="center" wrapText="1"/>
    </xf>
    <xf numFmtId="0" fontId="18" fillId="0" borderId="56" xfId="0" applyNumberFormat="1" applyFont="1" applyFill="1" applyBorder="1" applyAlignment="1" applyProtection="1">
      <alignment horizontal="left" vertical="center" wrapText="1"/>
    </xf>
    <xf numFmtId="0" fontId="14" fillId="0" borderId="63" xfId="0" applyNumberFormat="1" applyFont="1" applyFill="1" applyBorder="1" applyAlignment="1" applyProtection="1">
      <alignment horizontal="center" vertical="center"/>
    </xf>
    <xf numFmtId="0" fontId="14" fillId="0" borderId="64" xfId="0" applyNumberFormat="1" applyFont="1" applyFill="1" applyBorder="1" applyAlignment="1" applyProtection="1">
      <alignment horizontal="center" vertical="center"/>
    </xf>
    <xf numFmtId="0" fontId="14" fillId="0" borderId="65" xfId="0" applyNumberFormat="1" applyFont="1" applyFill="1" applyBorder="1" applyAlignment="1" applyProtection="1">
      <alignment horizontal="center" vertical="center"/>
    </xf>
    <xf numFmtId="0" fontId="4" fillId="0" borderId="69" xfId="0" applyNumberFormat="1" applyFont="1" applyFill="1" applyBorder="1" applyAlignment="1" applyProtection="1">
      <alignment horizontal="center" vertical="center"/>
    </xf>
    <xf numFmtId="0" fontId="14" fillId="0" borderId="56" xfId="0" applyNumberFormat="1" applyFont="1" applyFill="1" applyBorder="1" applyAlignment="1" applyProtection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4" fillId="0" borderId="3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5" fillId="0" borderId="0" xfId="0" applyNumberFormat="1" applyFont="1" applyAlignment="1">
      <alignment horizontal="center" wrapText="1"/>
    </xf>
    <xf numFmtId="0" fontId="9" fillId="0" borderId="4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0" fillId="0" borderId="22" xfId="0" applyFont="1" applyBorder="1" applyAlignment="1">
      <alignment horizontal="center" vertical="center"/>
    </xf>
    <xf numFmtId="0" fontId="15" fillId="0" borderId="70" xfId="0" applyNumberFormat="1" applyFont="1" applyFill="1" applyBorder="1" applyAlignment="1" applyProtection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abSelected="1" zoomScaleNormal="100" workbookViewId="0">
      <selection activeCell="J6" sqref="J6"/>
    </sheetView>
  </sheetViews>
  <sheetFormatPr defaultRowHeight="15" x14ac:dyDescent="0.25"/>
  <cols>
    <col min="1" max="1" width="6" customWidth="1"/>
    <col min="2" max="2" width="6.85546875" customWidth="1"/>
    <col min="3" max="3" width="5" customWidth="1"/>
    <col min="4" max="4" width="21.42578125" customWidth="1"/>
    <col min="5" max="5" width="12.7109375" customWidth="1"/>
    <col min="6" max="6" width="14" customWidth="1"/>
    <col min="7" max="7" width="6.140625" customWidth="1"/>
    <col min="8" max="8" width="14.42578125" customWidth="1"/>
  </cols>
  <sheetData>
    <row r="1" spans="1:15" ht="16.5" customHeight="1" x14ac:dyDescent="0.25">
      <c r="A1" s="251" t="s">
        <v>0</v>
      </c>
      <c r="B1" s="251"/>
      <c r="C1" s="251"/>
      <c r="D1" s="251"/>
      <c r="E1" s="251"/>
      <c r="F1" s="251"/>
      <c r="G1" s="251"/>
      <c r="H1" s="251"/>
      <c r="I1" s="2"/>
      <c r="J1" s="2"/>
    </row>
    <row r="2" spans="1:15" ht="15.75" customHeight="1" x14ac:dyDescent="0.25">
      <c r="A2" s="251"/>
      <c r="B2" s="251"/>
      <c r="C2" s="251"/>
      <c r="D2" s="251"/>
      <c r="E2" s="251"/>
      <c r="F2" s="251"/>
      <c r="G2" s="251"/>
      <c r="H2" s="251"/>
    </row>
    <row r="3" spans="1:15" ht="18.75" customHeight="1" x14ac:dyDescent="0.25">
      <c r="A3" s="252" t="s">
        <v>1</v>
      </c>
      <c r="B3" s="252"/>
      <c r="C3" s="252"/>
      <c r="D3" s="252"/>
      <c r="E3" s="252"/>
      <c r="F3" s="252"/>
      <c r="G3" s="252"/>
      <c r="H3" s="252"/>
    </row>
    <row r="4" spans="1:15" ht="16.5" thickBot="1" x14ac:dyDescent="0.3">
      <c r="A4" s="1"/>
      <c r="B4" s="1"/>
      <c r="C4" s="1"/>
      <c r="D4" s="1"/>
      <c r="E4" s="1"/>
      <c r="F4" s="1"/>
      <c r="G4" s="1"/>
      <c r="H4" s="1"/>
    </row>
    <row r="5" spans="1:15" ht="38.25" customHeight="1" thickBot="1" x14ac:dyDescent="0.3">
      <c r="A5" s="3" t="s">
        <v>2</v>
      </c>
      <c r="B5" s="3" t="s">
        <v>3</v>
      </c>
      <c r="C5" s="3" t="s">
        <v>4</v>
      </c>
      <c r="D5" s="3" t="s">
        <v>5</v>
      </c>
      <c r="E5" s="4" t="s">
        <v>6</v>
      </c>
      <c r="F5" s="4" t="s">
        <v>7</v>
      </c>
      <c r="G5" s="215" t="s">
        <v>8</v>
      </c>
      <c r="H5" s="3" t="s">
        <v>9</v>
      </c>
    </row>
    <row r="6" spans="1:15" ht="29.25" customHeight="1" x14ac:dyDescent="0.25">
      <c r="A6" s="130">
        <v>600</v>
      </c>
      <c r="B6" s="130">
        <v>60004</v>
      </c>
      <c r="C6" s="130">
        <v>6060</v>
      </c>
      <c r="D6" s="131" t="s">
        <v>10</v>
      </c>
      <c r="E6" s="156">
        <v>50000</v>
      </c>
      <c r="F6" s="156">
        <v>0</v>
      </c>
      <c r="G6" s="157">
        <f t="shared" ref="G6:G12" si="0">SUM(F6/E6)*100</f>
        <v>0</v>
      </c>
      <c r="H6" s="158"/>
    </row>
    <row r="7" spans="1:15" ht="15.75" customHeight="1" thickBot="1" x14ac:dyDescent="0.3">
      <c r="A7" s="264" t="s">
        <v>11</v>
      </c>
      <c r="B7" s="265"/>
      <c r="C7" s="265"/>
      <c r="D7" s="266"/>
      <c r="E7" s="159">
        <f>E6</f>
        <v>50000</v>
      </c>
      <c r="F7" s="159">
        <f>F6</f>
        <v>0</v>
      </c>
      <c r="G7" s="160">
        <f t="shared" si="0"/>
        <v>0</v>
      </c>
      <c r="H7" s="161"/>
    </row>
    <row r="8" spans="1:15" ht="47.25" customHeight="1" x14ac:dyDescent="0.25">
      <c r="A8" s="132">
        <v>600</v>
      </c>
      <c r="B8" s="130">
        <v>60016</v>
      </c>
      <c r="C8" s="133">
        <v>6050</v>
      </c>
      <c r="D8" s="134" t="s">
        <v>12</v>
      </c>
      <c r="E8" s="162">
        <v>2000000</v>
      </c>
      <c r="F8" s="163">
        <v>97475.04</v>
      </c>
      <c r="G8" s="164">
        <f t="shared" si="0"/>
        <v>4.8737519999999996</v>
      </c>
      <c r="H8" s="158"/>
    </row>
    <row r="9" spans="1:15" ht="107.25" customHeight="1" x14ac:dyDescent="0.25">
      <c r="A9" s="135">
        <v>600</v>
      </c>
      <c r="B9" s="136">
        <v>60016</v>
      </c>
      <c r="C9" s="137">
        <v>6050</v>
      </c>
      <c r="D9" s="124" t="s">
        <v>13</v>
      </c>
      <c r="E9" s="165">
        <v>3100000</v>
      </c>
      <c r="F9" s="166">
        <v>673382.02</v>
      </c>
      <c r="G9" s="167">
        <f t="shared" si="0"/>
        <v>21.722000645161291</v>
      </c>
      <c r="H9" s="168"/>
    </row>
    <row r="10" spans="1:15" ht="24.75" customHeight="1" x14ac:dyDescent="0.25">
      <c r="A10" s="135">
        <v>600</v>
      </c>
      <c r="B10" s="136">
        <v>60016</v>
      </c>
      <c r="C10" s="137">
        <v>6050</v>
      </c>
      <c r="D10" s="125" t="s">
        <v>14</v>
      </c>
      <c r="E10" s="165">
        <v>500000</v>
      </c>
      <c r="F10" s="166">
        <v>49456.09</v>
      </c>
      <c r="G10" s="169">
        <f t="shared" si="0"/>
        <v>9.8912179999999985</v>
      </c>
      <c r="H10" s="168"/>
    </row>
    <row r="11" spans="1:15" ht="24.75" customHeight="1" x14ac:dyDescent="0.25">
      <c r="A11" s="135">
        <v>600</v>
      </c>
      <c r="B11" s="136">
        <v>60016</v>
      </c>
      <c r="C11" s="137">
        <v>6050</v>
      </c>
      <c r="D11" s="125" t="s">
        <v>15</v>
      </c>
      <c r="E11" s="165">
        <v>1000</v>
      </c>
      <c r="F11" s="166">
        <v>0</v>
      </c>
      <c r="G11" s="169">
        <f t="shared" si="0"/>
        <v>0</v>
      </c>
      <c r="H11" s="168"/>
    </row>
    <row r="12" spans="1:15" ht="132" customHeight="1" x14ac:dyDescent="0.25">
      <c r="A12" s="135">
        <v>600</v>
      </c>
      <c r="B12" s="136">
        <v>60016</v>
      </c>
      <c r="C12" s="137">
        <v>6050</v>
      </c>
      <c r="D12" s="138" t="s">
        <v>16</v>
      </c>
      <c r="E12" s="165">
        <v>1350000</v>
      </c>
      <c r="F12" s="166">
        <v>156763.5</v>
      </c>
      <c r="G12" s="169">
        <f t="shared" si="0"/>
        <v>11.61211111111111</v>
      </c>
      <c r="H12" s="168"/>
    </row>
    <row r="13" spans="1:15" ht="35.25" customHeight="1" x14ac:dyDescent="0.25">
      <c r="A13" s="135">
        <v>600</v>
      </c>
      <c r="B13" s="136">
        <v>60016</v>
      </c>
      <c r="C13" s="137">
        <v>6050</v>
      </c>
      <c r="D13" s="129" t="s">
        <v>17</v>
      </c>
      <c r="E13" s="165">
        <v>150000</v>
      </c>
      <c r="F13" s="166">
        <v>0</v>
      </c>
      <c r="G13" s="169">
        <v>0</v>
      </c>
      <c r="H13" s="168"/>
    </row>
    <row r="14" spans="1:15" ht="161.25" customHeight="1" x14ac:dyDescent="0.25">
      <c r="A14" s="135">
        <v>600</v>
      </c>
      <c r="B14" s="136">
        <v>60016</v>
      </c>
      <c r="C14" s="137">
        <v>6050</v>
      </c>
      <c r="D14" s="125" t="s">
        <v>18</v>
      </c>
      <c r="E14" s="165">
        <v>1500000</v>
      </c>
      <c r="F14" s="166">
        <v>0</v>
      </c>
      <c r="G14" s="169">
        <v>0</v>
      </c>
      <c r="H14" s="168"/>
    </row>
    <row r="15" spans="1:15" ht="41.25" customHeight="1" x14ac:dyDescent="0.25">
      <c r="A15" s="135">
        <v>600</v>
      </c>
      <c r="B15" s="136">
        <v>60016</v>
      </c>
      <c r="C15" s="137">
        <v>6050</v>
      </c>
      <c r="D15" s="125" t="s">
        <v>19</v>
      </c>
      <c r="E15" s="170">
        <v>500000</v>
      </c>
      <c r="F15" s="166">
        <v>0</v>
      </c>
      <c r="G15" s="169">
        <v>0</v>
      </c>
      <c r="H15" s="168"/>
      <c r="K15" s="267"/>
      <c r="L15" s="267"/>
      <c r="M15" s="267"/>
      <c r="N15" s="267"/>
      <c r="O15" s="267"/>
    </row>
    <row r="16" spans="1:15" ht="75.75" customHeight="1" x14ac:dyDescent="0.25">
      <c r="A16" s="135">
        <v>600</v>
      </c>
      <c r="B16" s="136">
        <v>60016</v>
      </c>
      <c r="C16" s="137">
        <v>6050</v>
      </c>
      <c r="D16" s="125" t="s">
        <v>20</v>
      </c>
      <c r="E16" s="165">
        <v>701000</v>
      </c>
      <c r="F16" s="166">
        <v>0</v>
      </c>
      <c r="G16" s="169">
        <v>0</v>
      </c>
      <c r="H16" s="168"/>
    </row>
    <row r="17" spans="1:8" ht="45.75" customHeight="1" x14ac:dyDescent="0.25">
      <c r="A17" s="135">
        <v>600</v>
      </c>
      <c r="B17" s="136">
        <v>60016</v>
      </c>
      <c r="C17" s="137">
        <v>6060</v>
      </c>
      <c r="D17" s="125" t="s">
        <v>21</v>
      </c>
      <c r="E17" s="165">
        <v>1429089</v>
      </c>
      <c r="F17" s="166">
        <v>1074980.1000000001</v>
      </c>
      <c r="G17" s="169">
        <f>SUM(F17/E17)*100</f>
        <v>75.221354303335914</v>
      </c>
      <c r="H17" s="168"/>
    </row>
    <row r="18" spans="1:8" ht="51.75" customHeight="1" x14ac:dyDescent="0.25">
      <c r="A18" s="135">
        <v>600</v>
      </c>
      <c r="B18" s="136">
        <v>60016</v>
      </c>
      <c r="C18" s="137">
        <v>6050</v>
      </c>
      <c r="D18" s="125" t="s">
        <v>22</v>
      </c>
      <c r="E18" s="165">
        <v>150000</v>
      </c>
      <c r="F18" s="166">
        <v>0</v>
      </c>
      <c r="G18" s="169">
        <v>0</v>
      </c>
      <c r="H18" s="168"/>
    </row>
    <row r="19" spans="1:8" ht="36" x14ac:dyDescent="0.25">
      <c r="A19" s="135">
        <v>600</v>
      </c>
      <c r="B19" s="136">
        <v>60016</v>
      </c>
      <c r="C19" s="137">
        <v>6050</v>
      </c>
      <c r="D19" s="125" t="s">
        <v>23</v>
      </c>
      <c r="E19" s="165">
        <v>250000</v>
      </c>
      <c r="F19" s="166">
        <v>0</v>
      </c>
      <c r="G19" s="169">
        <v>0</v>
      </c>
      <c r="H19" s="168"/>
    </row>
    <row r="20" spans="1:8" ht="36" x14ac:dyDescent="0.25">
      <c r="A20" s="135">
        <v>600</v>
      </c>
      <c r="B20" s="136">
        <v>60016</v>
      </c>
      <c r="C20" s="137">
        <v>6050</v>
      </c>
      <c r="D20" s="125" t="s">
        <v>24</v>
      </c>
      <c r="E20" s="165">
        <v>9000</v>
      </c>
      <c r="F20" s="166">
        <v>0</v>
      </c>
      <c r="G20" s="169">
        <v>0</v>
      </c>
      <c r="H20" s="168"/>
    </row>
    <row r="21" spans="1:8" ht="32.25" customHeight="1" x14ac:dyDescent="0.25">
      <c r="A21" s="135">
        <v>600</v>
      </c>
      <c r="B21" s="136">
        <v>60016</v>
      </c>
      <c r="C21" s="137">
        <v>6050</v>
      </c>
      <c r="D21" s="125" t="s">
        <v>25</v>
      </c>
      <c r="E21" s="165">
        <v>140000</v>
      </c>
      <c r="F21" s="166">
        <v>0</v>
      </c>
      <c r="G21" s="169">
        <v>0</v>
      </c>
      <c r="H21" s="168"/>
    </row>
    <row r="22" spans="1:8" ht="31.5" customHeight="1" thickBot="1" x14ac:dyDescent="0.3">
      <c r="A22" s="139">
        <v>600</v>
      </c>
      <c r="B22" s="140">
        <v>60016</v>
      </c>
      <c r="C22" s="141">
        <v>6050</v>
      </c>
      <c r="D22" s="142" t="s">
        <v>26</v>
      </c>
      <c r="E22" s="171">
        <v>1500000</v>
      </c>
      <c r="F22" s="172">
        <v>0</v>
      </c>
      <c r="G22" s="173">
        <v>0</v>
      </c>
      <c r="H22" s="174"/>
    </row>
    <row r="23" spans="1:8" ht="15.75" thickBot="1" x14ac:dyDescent="0.3">
      <c r="A23" s="261" t="s">
        <v>27</v>
      </c>
      <c r="B23" s="262"/>
      <c r="C23" s="262"/>
      <c r="D23" s="268"/>
      <c r="E23" s="175">
        <f>SUM(E8:E22)</f>
        <v>13280089</v>
      </c>
      <c r="F23" s="176">
        <f>SUM(F8:F22)</f>
        <v>2052056.75</v>
      </c>
      <c r="G23" s="177">
        <f>SUM(F23/E23)*100</f>
        <v>15.452131006049733</v>
      </c>
      <c r="H23" s="178"/>
    </row>
    <row r="24" spans="1:8" ht="42" customHeight="1" x14ac:dyDescent="0.25">
      <c r="A24" s="143">
        <v>600</v>
      </c>
      <c r="B24" s="130">
        <v>60017</v>
      </c>
      <c r="C24" s="130">
        <v>6050</v>
      </c>
      <c r="D24" s="124" t="s">
        <v>12</v>
      </c>
      <c r="E24" s="165">
        <v>2000000</v>
      </c>
      <c r="F24" s="166">
        <v>223283.59</v>
      </c>
      <c r="G24" s="179">
        <f>SUM(F24/E24)*100</f>
        <v>11.164179499999999</v>
      </c>
      <c r="H24" s="158"/>
    </row>
    <row r="25" spans="1:8" ht="36" x14ac:dyDescent="0.25">
      <c r="A25" s="144">
        <v>600</v>
      </c>
      <c r="B25" s="136">
        <v>60017</v>
      </c>
      <c r="C25" s="136">
        <v>6050</v>
      </c>
      <c r="D25" s="125" t="s">
        <v>28</v>
      </c>
      <c r="E25" s="170">
        <v>400000</v>
      </c>
      <c r="F25" s="166">
        <v>0</v>
      </c>
      <c r="G25" s="180">
        <f t="shared" ref="G25:G35" si="1">SUM(F25/E25)*100</f>
        <v>0</v>
      </c>
      <c r="H25" s="168"/>
    </row>
    <row r="26" spans="1:8" ht="36" x14ac:dyDescent="0.25">
      <c r="A26" s="145">
        <v>600</v>
      </c>
      <c r="B26" s="146">
        <v>60017</v>
      </c>
      <c r="C26" s="146">
        <v>6050</v>
      </c>
      <c r="D26" s="147" t="s">
        <v>29</v>
      </c>
      <c r="E26" s="181">
        <v>100000</v>
      </c>
      <c r="F26" s="182">
        <v>0</v>
      </c>
      <c r="G26" s="180">
        <f t="shared" si="1"/>
        <v>0</v>
      </c>
      <c r="H26" s="168"/>
    </row>
    <row r="27" spans="1:8" ht="48.75" thickBot="1" x14ac:dyDescent="0.3">
      <c r="A27" s="148">
        <v>600</v>
      </c>
      <c r="B27" s="140">
        <v>60017</v>
      </c>
      <c r="C27" s="140">
        <v>6050</v>
      </c>
      <c r="D27" s="149" t="s">
        <v>30</v>
      </c>
      <c r="E27" s="183">
        <v>1400000</v>
      </c>
      <c r="F27" s="184">
        <v>435938.95</v>
      </c>
      <c r="G27" s="185">
        <f t="shared" si="1"/>
        <v>31.138496428571429</v>
      </c>
      <c r="H27" s="168"/>
    </row>
    <row r="28" spans="1:8" ht="15.75" thickBot="1" x14ac:dyDescent="0.3">
      <c r="A28" s="261" t="s">
        <v>31</v>
      </c>
      <c r="B28" s="262"/>
      <c r="C28" s="262"/>
      <c r="D28" s="263"/>
      <c r="E28" s="186">
        <f>SUM(E24:E27)</f>
        <v>3900000</v>
      </c>
      <c r="F28" s="187">
        <f>SUM(F24:F27)</f>
        <v>659222.54</v>
      </c>
      <c r="G28" s="188">
        <f t="shared" si="1"/>
        <v>16.903142051282053</v>
      </c>
      <c r="H28" s="136"/>
    </row>
    <row r="29" spans="1:8" ht="24" x14ac:dyDescent="0.25">
      <c r="A29" s="132">
        <v>900</v>
      </c>
      <c r="B29" s="130">
        <v>90015</v>
      </c>
      <c r="C29" s="130">
        <v>6050</v>
      </c>
      <c r="D29" s="150" t="s">
        <v>32</v>
      </c>
      <c r="E29" s="189">
        <v>500000</v>
      </c>
      <c r="F29" s="190">
        <v>0</v>
      </c>
      <c r="G29" s="191">
        <f t="shared" si="1"/>
        <v>0</v>
      </c>
      <c r="H29" s="168"/>
    </row>
    <row r="30" spans="1:8" ht="30.75" customHeight="1" thickBot="1" x14ac:dyDescent="0.3">
      <c r="A30" s="139">
        <v>900</v>
      </c>
      <c r="B30" s="140">
        <v>90015</v>
      </c>
      <c r="C30" s="140">
        <v>6050</v>
      </c>
      <c r="D30" s="149" t="s">
        <v>33</v>
      </c>
      <c r="E30" s="192">
        <v>4215000</v>
      </c>
      <c r="F30" s="184">
        <v>1460487.96</v>
      </c>
      <c r="G30" s="193">
        <f t="shared" si="1"/>
        <v>34.649773665480424</v>
      </c>
      <c r="H30" s="174"/>
    </row>
    <row r="31" spans="1:8" ht="15.75" thickBot="1" x14ac:dyDescent="0.3">
      <c r="A31" s="243" t="s">
        <v>31</v>
      </c>
      <c r="B31" s="244"/>
      <c r="C31" s="244"/>
      <c r="D31" s="244"/>
      <c r="E31" s="194">
        <f>SUM(E29:E30)</f>
        <v>4715000</v>
      </c>
      <c r="F31" s="176">
        <f>SUM(F29:F30)</f>
        <v>1460487.96</v>
      </c>
      <c r="G31" s="195">
        <f t="shared" si="1"/>
        <v>30.975354400848353</v>
      </c>
      <c r="H31" s="178"/>
    </row>
    <row r="32" spans="1:8" ht="28.5" customHeight="1" x14ac:dyDescent="0.25">
      <c r="A32" s="132">
        <v>600</v>
      </c>
      <c r="B32" s="130">
        <v>60095</v>
      </c>
      <c r="C32" s="130">
        <v>6060</v>
      </c>
      <c r="D32" s="151" t="s">
        <v>34</v>
      </c>
      <c r="E32" s="196">
        <v>22000</v>
      </c>
      <c r="F32" s="197">
        <v>21509.01</v>
      </c>
      <c r="G32" s="198">
        <f t="shared" si="1"/>
        <v>97.768227272727273</v>
      </c>
      <c r="H32" s="158"/>
    </row>
    <row r="33" spans="1:15" ht="30" customHeight="1" x14ac:dyDescent="0.25">
      <c r="A33" s="135">
        <v>600</v>
      </c>
      <c r="B33" s="136">
        <v>60095</v>
      </c>
      <c r="C33" s="136">
        <v>6060</v>
      </c>
      <c r="D33" s="124" t="s">
        <v>35</v>
      </c>
      <c r="E33" s="199">
        <v>160000</v>
      </c>
      <c r="F33" s="200">
        <v>0</v>
      </c>
      <c r="G33" s="180">
        <f t="shared" si="1"/>
        <v>0</v>
      </c>
      <c r="H33" s="168"/>
      <c r="K33" s="6"/>
      <c r="L33" s="6"/>
      <c r="M33" s="6"/>
      <c r="N33" s="6"/>
      <c r="O33" s="6"/>
    </row>
    <row r="34" spans="1:15" ht="28.5" customHeight="1" x14ac:dyDescent="0.25">
      <c r="A34" s="135">
        <v>600</v>
      </c>
      <c r="B34" s="136">
        <v>60095</v>
      </c>
      <c r="C34" s="136">
        <v>6060</v>
      </c>
      <c r="D34" s="124" t="s">
        <v>36</v>
      </c>
      <c r="E34" s="199">
        <v>110000</v>
      </c>
      <c r="F34" s="200">
        <v>0</v>
      </c>
      <c r="G34" s="180">
        <f t="shared" si="1"/>
        <v>0</v>
      </c>
      <c r="H34" s="168"/>
    </row>
    <row r="35" spans="1:15" ht="29.25" customHeight="1" thickBot="1" x14ac:dyDescent="0.3">
      <c r="A35" s="139">
        <v>600</v>
      </c>
      <c r="B35" s="140">
        <v>60095</v>
      </c>
      <c r="C35" s="140">
        <v>6060</v>
      </c>
      <c r="D35" s="152" t="s">
        <v>37</v>
      </c>
      <c r="E35" s="201">
        <v>68000</v>
      </c>
      <c r="F35" s="202">
        <v>12177</v>
      </c>
      <c r="G35" s="193">
        <f t="shared" si="1"/>
        <v>17.907352941176473</v>
      </c>
      <c r="H35" s="174"/>
    </row>
    <row r="36" spans="1:15" ht="17.25" customHeight="1" thickBot="1" x14ac:dyDescent="0.3">
      <c r="A36" s="245" t="s">
        <v>31</v>
      </c>
      <c r="B36" s="246"/>
      <c r="C36" s="246"/>
      <c r="D36" s="247"/>
      <c r="E36" s="175">
        <f>SUM(E32:E35)</f>
        <v>360000</v>
      </c>
      <c r="F36" s="176">
        <f>SUM(F32:F35)</f>
        <v>33686.009999999995</v>
      </c>
      <c r="G36" s="177">
        <f>SUM(F36/E36)*100</f>
        <v>9.3572249999999979</v>
      </c>
      <c r="H36" s="178"/>
    </row>
    <row r="37" spans="1:15" ht="18" customHeight="1" thickBot="1" x14ac:dyDescent="0.3">
      <c r="A37" s="248" t="s">
        <v>38</v>
      </c>
      <c r="B37" s="249"/>
      <c r="C37" s="249"/>
      <c r="D37" s="250"/>
      <c r="E37" s="203">
        <f>SUM(E7+E23+E28+E31+E36)</f>
        <v>22305089</v>
      </c>
      <c r="F37" s="204">
        <f>SUM(F7+F23+F28+F31+F36)</f>
        <v>4205453.26</v>
      </c>
      <c r="G37" s="205">
        <f>SUM(F37/E37)*100</f>
        <v>18.854232144063626</v>
      </c>
      <c r="H37" s="178"/>
    </row>
    <row r="39" spans="1:15" ht="15" customHeight="1" x14ac:dyDescent="0.25">
      <c r="A39" s="251" t="s">
        <v>0</v>
      </c>
      <c r="B39" s="251"/>
      <c r="C39" s="251"/>
      <c r="D39" s="251"/>
      <c r="E39" s="251"/>
      <c r="F39" s="251"/>
      <c r="G39" s="251"/>
      <c r="H39" s="251"/>
    </row>
    <row r="40" spans="1:15" ht="15" customHeight="1" x14ac:dyDescent="0.25">
      <c r="A40" s="251"/>
      <c r="B40" s="251"/>
      <c r="C40" s="251"/>
      <c r="D40" s="251"/>
      <c r="E40" s="251"/>
      <c r="F40" s="251"/>
      <c r="G40" s="251"/>
      <c r="H40" s="251"/>
    </row>
    <row r="41" spans="1:15" ht="15.75" x14ac:dyDescent="0.25">
      <c r="A41" s="252" t="s">
        <v>39</v>
      </c>
      <c r="B41" s="252"/>
      <c r="C41" s="252"/>
      <c r="D41" s="252"/>
      <c r="E41" s="252"/>
      <c r="F41" s="252"/>
      <c r="G41" s="252"/>
      <c r="H41" s="252"/>
    </row>
    <row r="42" spans="1:15" ht="15.75" thickBot="1" x14ac:dyDescent="0.3"/>
    <row r="43" spans="1:15" ht="17.25" thickBot="1" x14ac:dyDescent="0.3">
      <c r="A43" s="3" t="s">
        <v>2</v>
      </c>
      <c r="B43" s="3" t="s">
        <v>3</v>
      </c>
      <c r="C43" s="3" t="s">
        <v>4</v>
      </c>
      <c r="D43" s="3" t="s">
        <v>5</v>
      </c>
      <c r="E43" s="4" t="s">
        <v>40</v>
      </c>
      <c r="F43" s="4" t="s">
        <v>7</v>
      </c>
      <c r="G43" s="5" t="s">
        <v>8</v>
      </c>
      <c r="H43" s="3" t="s">
        <v>9</v>
      </c>
    </row>
    <row r="44" spans="1:15" ht="84" x14ac:dyDescent="0.25">
      <c r="A44" s="132">
        <v>600</v>
      </c>
      <c r="B44" s="153">
        <v>60015</v>
      </c>
      <c r="C44" s="130">
        <v>6050</v>
      </c>
      <c r="D44" s="124" t="s">
        <v>41</v>
      </c>
      <c r="E44" s="206">
        <v>24000000</v>
      </c>
      <c r="F44" s="166">
        <v>5434430.5499999998</v>
      </c>
      <c r="G44" s="191">
        <f t="shared" ref="G44:G48" si="2">SUM(F44/E44)*100</f>
        <v>22.643460624999999</v>
      </c>
      <c r="H44" s="7"/>
    </row>
    <row r="45" spans="1:15" ht="108" x14ac:dyDescent="0.25">
      <c r="A45" s="135">
        <v>600</v>
      </c>
      <c r="B45" s="136">
        <v>60015</v>
      </c>
      <c r="C45" s="136">
        <v>6050</v>
      </c>
      <c r="D45" s="125" t="s">
        <v>42</v>
      </c>
      <c r="E45" s="206">
        <v>800000</v>
      </c>
      <c r="F45" s="166">
        <v>0</v>
      </c>
      <c r="G45" s="179">
        <f t="shared" si="2"/>
        <v>0</v>
      </c>
      <c r="H45" s="8"/>
    </row>
    <row r="46" spans="1:15" ht="48" x14ac:dyDescent="0.25">
      <c r="A46" s="135">
        <v>600</v>
      </c>
      <c r="B46" s="136">
        <v>60015</v>
      </c>
      <c r="C46" s="136">
        <v>6050</v>
      </c>
      <c r="D46" s="125" t="s">
        <v>43</v>
      </c>
      <c r="E46" s="206">
        <v>5814000</v>
      </c>
      <c r="F46" s="166">
        <v>0</v>
      </c>
      <c r="G46" s="180">
        <f t="shared" si="2"/>
        <v>0</v>
      </c>
      <c r="H46" s="8"/>
    </row>
    <row r="47" spans="1:15" ht="105.75" customHeight="1" x14ac:dyDescent="0.25">
      <c r="A47" s="135">
        <v>600</v>
      </c>
      <c r="B47" s="136">
        <v>60015</v>
      </c>
      <c r="C47" s="136">
        <v>6050</v>
      </c>
      <c r="D47" s="126" t="s">
        <v>44</v>
      </c>
      <c r="E47" s="206">
        <v>3190000</v>
      </c>
      <c r="F47" s="166">
        <v>10259.41</v>
      </c>
      <c r="G47" s="180">
        <f t="shared" si="2"/>
        <v>0.32161159874608147</v>
      </c>
      <c r="H47" s="8"/>
    </row>
    <row r="48" spans="1:15" ht="29.25" customHeight="1" x14ac:dyDescent="0.25">
      <c r="A48" s="135">
        <v>600</v>
      </c>
      <c r="B48" s="136">
        <v>60015</v>
      </c>
      <c r="C48" s="136">
        <v>6057</v>
      </c>
      <c r="D48" s="253" t="s">
        <v>45</v>
      </c>
      <c r="E48" s="207">
        <v>40600000</v>
      </c>
      <c r="F48" s="166">
        <v>8478854.4600000009</v>
      </c>
      <c r="G48" s="180">
        <f t="shared" si="2"/>
        <v>20.883877980295569</v>
      </c>
      <c r="H48" s="8"/>
    </row>
    <row r="49" spans="1:8" ht="30" customHeight="1" x14ac:dyDescent="0.25">
      <c r="A49" s="135">
        <v>600</v>
      </c>
      <c r="B49" s="136">
        <v>60015</v>
      </c>
      <c r="C49" s="136">
        <v>6059</v>
      </c>
      <c r="D49" s="254"/>
      <c r="E49" s="207">
        <v>7160000</v>
      </c>
      <c r="F49" s="166">
        <v>1496268.45</v>
      </c>
      <c r="G49" s="180">
        <f>SUM(F49/E49)*100</f>
        <v>20.897604050279327</v>
      </c>
      <c r="H49" s="8"/>
    </row>
    <row r="50" spans="1:8" x14ac:dyDescent="0.25">
      <c r="A50" s="135"/>
      <c r="B50" s="136"/>
      <c r="C50" s="136"/>
      <c r="D50" s="127" t="s">
        <v>11</v>
      </c>
      <c r="E50" s="208">
        <f>SUM(E47:E49)</f>
        <v>50950000</v>
      </c>
      <c r="F50" s="209">
        <f>SUM(F47:F49)</f>
        <v>9985382.3200000003</v>
      </c>
      <c r="G50" s="210">
        <f>SUM(F50/E50)*100</f>
        <v>19.598395132482828</v>
      </c>
      <c r="H50" s="8"/>
    </row>
    <row r="51" spans="1:8" ht="32.25" customHeight="1" x14ac:dyDescent="0.25">
      <c r="A51" s="135">
        <v>600</v>
      </c>
      <c r="B51" s="136">
        <v>60015</v>
      </c>
      <c r="C51" s="136">
        <v>6050</v>
      </c>
      <c r="D51" s="128" t="s">
        <v>46</v>
      </c>
      <c r="E51" s="207">
        <v>1000</v>
      </c>
      <c r="F51" s="166">
        <v>0</v>
      </c>
      <c r="G51" s="180">
        <v>0</v>
      </c>
      <c r="H51" s="8"/>
    </row>
    <row r="52" spans="1:8" ht="33" customHeight="1" x14ac:dyDescent="0.25">
      <c r="A52" s="135">
        <v>600</v>
      </c>
      <c r="B52" s="136">
        <v>60015</v>
      </c>
      <c r="C52" s="136">
        <v>6050</v>
      </c>
      <c r="D52" s="128" t="s">
        <v>47</v>
      </c>
      <c r="E52" s="207">
        <v>300000</v>
      </c>
      <c r="F52" s="211">
        <v>0</v>
      </c>
      <c r="G52" s="180">
        <v>0</v>
      </c>
      <c r="H52" s="8"/>
    </row>
    <row r="53" spans="1:8" ht="79.5" customHeight="1" x14ac:dyDescent="0.25">
      <c r="A53" s="135">
        <v>600</v>
      </c>
      <c r="B53" s="136">
        <v>60015</v>
      </c>
      <c r="C53" s="136">
        <v>6050</v>
      </c>
      <c r="D53" s="128" t="s">
        <v>48</v>
      </c>
      <c r="E53" s="207">
        <v>150000</v>
      </c>
      <c r="F53" s="211">
        <v>37752</v>
      </c>
      <c r="G53" s="180">
        <f>SUM(F53/E53)*100</f>
        <v>25.168000000000003</v>
      </c>
      <c r="H53" s="8"/>
    </row>
    <row r="54" spans="1:8" ht="60" x14ac:dyDescent="0.25">
      <c r="A54" s="135">
        <v>600</v>
      </c>
      <c r="B54" s="136">
        <v>60015</v>
      </c>
      <c r="C54" s="136">
        <v>6050</v>
      </c>
      <c r="D54" s="128" t="s">
        <v>49</v>
      </c>
      <c r="E54" s="207">
        <v>100000</v>
      </c>
      <c r="F54" s="211">
        <v>99999</v>
      </c>
      <c r="G54" s="180">
        <f>SUM(F54/E54)*100</f>
        <v>99.999000000000009</v>
      </c>
      <c r="H54" s="8"/>
    </row>
    <row r="55" spans="1:8" ht="48" x14ac:dyDescent="0.25">
      <c r="A55" s="135">
        <v>600</v>
      </c>
      <c r="B55" s="136">
        <v>60015</v>
      </c>
      <c r="C55" s="136">
        <v>6060</v>
      </c>
      <c r="D55" s="129" t="s">
        <v>50</v>
      </c>
      <c r="E55" s="206">
        <v>1650000</v>
      </c>
      <c r="F55" s="166">
        <v>182426.25</v>
      </c>
      <c r="G55" s="180">
        <f>SUM(F55/E55)*100</f>
        <v>11.056136363636364</v>
      </c>
      <c r="H55" s="8"/>
    </row>
    <row r="56" spans="1:8" ht="36" x14ac:dyDescent="0.25">
      <c r="A56" s="135">
        <v>600</v>
      </c>
      <c r="B56" s="136">
        <v>60015</v>
      </c>
      <c r="C56" s="136">
        <v>6050</v>
      </c>
      <c r="D56" s="125" t="s">
        <v>51</v>
      </c>
      <c r="E56" s="206">
        <v>250000</v>
      </c>
      <c r="F56" s="166">
        <v>0</v>
      </c>
      <c r="G56" s="180">
        <v>0</v>
      </c>
      <c r="H56" s="8"/>
    </row>
    <row r="57" spans="1:8" ht="60" x14ac:dyDescent="0.25">
      <c r="A57" s="135">
        <v>600</v>
      </c>
      <c r="B57" s="136">
        <v>60015</v>
      </c>
      <c r="C57" s="136">
        <v>6050</v>
      </c>
      <c r="D57" s="125" t="s">
        <v>52</v>
      </c>
      <c r="E57" s="206">
        <v>150000</v>
      </c>
      <c r="F57" s="166">
        <v>149937</v>
      </c>
      <c r="G57" s="180">
        <f>SUM(F57/E57)*100</f>
        <v>99.957999999999998</v>
      </c>
      <c r="H57" s="8"/>
    </row>
    <row r="58" spans="1:8" ht="29.25" customHeight="1" x14ac:dyDescent="0.25">
      <c r="A58" s="135">
        <v>600</v>
      </c>
      <c r="B58" s="136">
        <v>60015</v>
      </c>
      <c r="C58" s="136">
        <v>6050</v>
      </c>
      <c r="D58" s="125" t="s">
        <v>53</v>
      </c>
      <c r="E58" s="206">
        <v>9600000</v>
      </c>
      <c r="F58" s="166">
        <v>0</v>
      </c>
      <c r="G58" s="180">
        <v>0</v>
      </c>
      <c r="H58" s="8"/>
    </row>
    <row r="59" spans="1:8" ht="28.5" customHeight="1" thickBot="1" x14ac:dyDescent="0.3">
      <c r="A59" s="154">
        <v>600</v>
      </c>
      <c r="B59" s="140">
        <v>60015</v>
      </c>
      <c r="C59" s="155">
        <v>6050</v>
      </c>
      <c r="D59" s="125" t="s">
        <v>54</v>
      </c>
      <c r="E59" s="206">
        <v>1000000</v>
      </c>
      <c r="F59" s="166">
        <v>0</v>
      </c>
      <c r="G59" s="212">
        <v>0</v>
      </c>
      <c r="H59" s="9"/>
    </row>
    <row r="60" spans="1:8" ht="24" customHeight="1" thickBot="1" x14ac:dyDescent="0.3">
      <c r="A60" s="248" t="s">
        <v>38</v>
      </c>
      <c r="B60" s="249"/>
      <c r="C60" s="249"/>
      <c r="D60" s="250"/>
      <c r="E60" s="213">
        <f>SUM(E44+E45+E46+E47+E48+E49+E51+E52+E53+E54+E55+E56+E57+E58+E59)</f>
        <v>94765000</v>
      </c>
      <c r="F60" s="204">
        <f>SUM(F44+F45+F46+F47+F48+F49+F51+F52+F53+F54+F55+F56+F57+F58+F59)</f>
        <v>15889927.120000001</v>
      </c>
      <c r="G60" s="214">
        <f>SUM(F60/E60)*100</f>
        <v>16.76771711074764</v>
      </c>
      <c r="H60" s="10"/>
    </row>
    <row r="63" spans="1:8" ht="16.5" x14ac:dyDescent="0.25">
      <c r="A63" s="255" t="s">
        <v>55</v>
      </c>
      <c r="B63" s="255"/>
      <c r="C63" s="255"/>
      <c r="D63" s="255"/>
      <c r="E63" s="255"/>
      <c r="F63" s="255"/>
      <c r="G63" s="255"/>
      <c r="H63" s="255"/>
    </row>
    <row r="64" spans="1:8" ht="17.25" thickBot="1" x14ac:dyDescent="0.3">
      <c r="A64" s="11"/>
      <c r="B64" s="12"/>
      <c r="C64" s="12"/>
      <c r="D64" s="12"/>
      <c r="E64" s="12"/>
      <c r="F64" s="12"/>
      <c r="G64" s="12"/>
      <c r="H64" s="12"/>
    </row>
    <row r="65" spans="1:8" ht="27.75" customHeight="1" thickBot="1" x14ac:dyDescent="0.3">
      <c r="A65" s="13" t="s">
        <v>56</v>
      </c>
      <c r="B65" s="13" t="s">
        <v>3</v>
      </c>
      <c r="C65" s="14" t="s">
        <v>4</v>
      </c>
      <c r="D65" s="15" t="s">
        <v>5</v>
      </c>
      <c r="E65" s="15" t="s">
        <v>40</v>
      </c>
      <c r="F65" s="15" t="s">
        <v>57</v>
      </c>
      <c r="G65" s="15" t="s">
        <v>58</v>
      </c>
      <c r="H65" s="15" t="s">
        <v>9</v>
      </c>
    </row>
    <row r="66" spans="1:8" ht="137.25" customHeight="1" x14ac:dyDescent="0.25">
      <c r="A66" s="16">
        <v>700</v>
      </c>
      <c r="B66" s="16">
        <v>70005</v>
      </c>
      <c r="C66" s="16">
        <v>6050</v>
      </c>
      <c r="D66" s="17" t="s">
        <v>59</v>
      </c>
      <c r="E66" s="18">
        <v>80000</v>
      </c>
      <c r="F66" s="19">
        <v>0</v>
      </c>
      <c r="G66" s="20">
        <f t="shared" ref="G66:G80" si="3">F66/E66*100</f>
        <v>0</v>
      </c>
      <c r="H66" s="21" t="s">
        <v>60</v>
      </c>
    </row>
    <row r="67" spans="1:8" ht="131.25" customHeight="1" x14ac:dyDescent="0.25">
      <c r="A67" s="22">
        <v>750</v>
      </c>
      <c r="B67" s="22">
        <v>75023</v>
      </c>
      <c r="C67" s="22">
        <v>6050</v>
      </c>
      <c r="D67" s="23" t="s">
        <v>61</v>
      </c>
      <c r="E67" s="24">
        <v>50000</v>
      </c>
      <c r="F67" s="25">
        <v>0</v>
      </c>
      <c r="G67" s="26">
        <f t="shared" si="3"/>
        <v>0</v>
      </c>
      <c r="H67" s="27" t="s">
        <v>60</v>
      </c>
    </row>
    <row r="68" spans="1:8" ht="97.5" customHeight="1" x14ac:dyDescent="0.25">
      <c r="A68" s="22">
        <v>900</v>
      </c>
      <c r="B68" s="22">
        <v>90013</v>
      </c>
      <c r="C68" s="22">
        <v>6050</v>
      </c>
      <c r="D68" s="23" t="s">
        <v>62</v>
      </c>
      <c r="E68" s="28">
        <v>150000</v>
      </c>
      <c r="F68" s="25">
        <v>344.4</v>
      </c>
      <c r="G68" s="26">
        <f t="shared" si="3"/>
        <v>0.2296</v>
      </c>
      <c r="H68" s="29" t="s">
        <v>63</v>
      </c>
    </row>
    <row r="69" spans="1:8" ht="88.5" customHeight="1" x14ac:dyDescent="0.25">
      <c r="A69" s="30">
        <v>900</v>
      </c>
      <c r="B69" s="30">
        <v>90095</v>
      </c>
      <c r="C69" s="30">
        <v>6050</v>
      </c>
      <c r="D69" s="23" t="s">
        <v>64</v>
      </c>
      <c r="E69" s="28">
        <v>510000</v>
      </c>
      <c r="F69" s="25">
        <v>1150</v>
      </c>
      <c r="G69" s="26">
        <f t="shared" si="3"/>
        <v>0.22549019607843138</v>
      </c>
      <c r="H69" s="27" t="s">
        <v>65</v>
      </c>
    </row>
    <row r="70" spans="1:8" ht="136.5" customHeight="1" x14ac:dyDescent="0.25">
      <c r="A70" s="30">
        <v>900</v>
      </c>
      <c r="B70" s="30">
        <v>90095</v>
      </c>
      <c r="C70" s="30">
        <v>6050</v>
      </c>
      <c r="D70" s="23" t="s">
        <v>66</v>
      </c>
      <c r="E70" s="28">
        <v>72000</v>
      </c>
      <c r="F70" s="25">
        <v>0</v>
      </c>
      <c r="G70" s="26">
        <f t="shared" si="3"/>
        <v>0</v>
      </c>
      <c r="H70" s="27" t="s">
        <v>67</v>
      </c>
    </row>
    <row r="71" spans="1:8" ht="126" customHeight="1" x14ac:dyDescent="0.25">
      <c r="A71" s="30">
        <v>900</v>
      </c>
      <c r="B71" s="30">
        <v>90095</v>
      </c>
      <c r="C71" s="30">
        <v>6050</v>
      </c>
      <c r="D71" s="23" t="s">
        <v>68</v>
      </c>
      <c r="E71" s="28">
        <v>249000</v>
      </c>
      <c r="F71" s="25">
        <v>43780.01</v>
      </c>
      <c r="G71" s="26">
        <f t="shared" si="3"/>
        <v>17.582333333333334</v>
      </c>
      <c r="H71" s="27" t="s">
        <v>69</v>
      </c>
    </row>
    <row r="72" spans="1:8" ht="102.75" customHeight="1" x14ac:dyDescent="0.25">
      <c r="A72" s="30">
        <v>900</v>
      </c>
      <c r="B72" s="30">
        <v>90095</v>
      </c>
      <c r="C72" s="30">
        <v>6050</v>
      </c>
      <c r="D72" s="23" t="s">
        <v>70</v>
      </c>
      <c r="E72" s="28">
        <v>300000</v>
      </c>
      <c r="F72" s="25">
        <v>1730</v>
      </c>
      <c r="G72" s="26">
        <f t="shared" si="3"/>
        <v>0.57666666666666666</v>
      </c>
      <c r="H72" s="27" t="s">
        <v>71</v>
      </c>
    </row>
    <row r="73" spans="1:8" ht="135.75" customHeight="1" x14ac:dyDescent="0.25">
      <c r="A73" s="30">
        <v>900</v>
      </c>
      <c r="B73" s="30">
        <v>90095</v>
      </c>
      <c r="C73" s="30">
        <v>6050</v>
      </c>
      <c r="D73" s="23" t="s">
        <v>72</v>
      </c>
      <c r="E73" s="28">
        <v>40000</v>
      </c>
      <c r="F73" s="25">
        <v>0</v>
      </c>
      <c r="G73" s="26">
        <f t="shared" si="3"/>
        <v>0</v>
      </c>
      <c r="H73" s="27" t="s">
        <v>73</v>
      </c>
    </row>
    <row r="74" spans="1:8" ht="180.75" customHeight="1" x14ac:dyDescent="0.25">
      <c r="A74" s="22">
        <v>900</v>
      </c>
      <c r="B74" s="22">
        <v>90095</v>
      </c>
      <c r="C74" s="22">
        <v>6050</v>
      </c>
      <c r="D74" s="23" t="s">
        <v>74</v>
      </c>
      <c r="E74" s="24">
        <v>418000</v>
      </c>
      <c r="F74" s="25">
        <v>0</v>
      </c>
      <c r="G74" s="26">
        <f t="shared" si="3"/>
        <v>0</v>
      </c>
      <c r="H74" s="31" t="s">
        <v>75</v>
      </c>
    </row>
    <row r="75" spans="1:8" ht="102.75" customHeight="1" x14ac:dyDescent="0.25">
      <c r="A75" s="22">
        <v>900</v>
      </c>
      <c r="B75" s="22">
        <v>90095</v>
      </c>
      <c r="C75" s="22">
        <v>6050</v>
      </c>
      <c r="D75" s="23" t="s">
        <v>76</v>
      </c>
      <c r="E75" s="24">
        <v>400000</v>
      </c>
      <c r="F75" s="25">
        <v>0</v>
      </c>
      <c r="G75" s="26">
        <f t="shared" si="3"/>
        <v>0</v>
      </c>
      <c r="H75" s="31" t="s">
        <v>77</v>
      </c>
    </row>
    <row r="76" spans="1:8" ht="140.25" customHeight="1" x14ac:dyDescent="0.25">
      <c r="A76" s="22">
        <v>921</v>
      </c>
      <c r="B76" s="22">
        <v>92120</v>
      </c>
      <c r="C76" s="22">
        <v>6050</v>
      </c>
      <c r="D76" s="23" t="s">
        <v>78</v>
      </c>
      <c r="E76" s="24">
        <v>300000</v>
      </c>
      <c r="F76" s="25">
        <v>700</v>
      </c>
      <c r="G76" s="26">
        <f t="shared" si="3"/>
        <v>0.23333333333333336</v>
      </c>
      <c r="H76" s="31" t="s">
        <v>79</v>
      </c>
    </row>
    <row r="77" spans="1:8" ht="104.25" customHeight="1" x14ac:dyDescent="0.25">
      <c r="A77" s="22">
        <v>921</v>
      </c>
      <c r="B77" s="22">
        <v>92120</v>
      </c>
      <c r="C77" s="22">
        <v>6050</v>
      </c>
      <c r="D77" s="23" t="s">
        <v>80</v>
      </c>
      <c r="E77" s="24">
        <v>50000</v>
      </c>
      <c r="F77" s="25">
        <v>0</v>
      </c>
      <c r="G77" s="26">
        <f t="shared" si="3"/>
        <v>0</v>
      </c>
      <c r="H77" s="31" t="s">
        <v>81</v>
      </c>
    </row>
    <row r="78" spans="1:8" ht="145.5" customHeight="1" x14ac:dyDescent="0.25">
      <c r="A78" s="22">
        <v>921</v>
      </c>
      <c r="B78" s="22">
        <v>92120</v>
      </c>
      <c r="C78" s="22">
        <v>6050</v>
      </c>
      <c r="D78" s="23" t="s">
        <v>82</v>
      </c>
      <c r="E78" s="24">
        <v>100000</v>
      </c>
      <c r="F78" s="25">
        <v>0</v>
      </c>
      <c r="G78" s="26">
        <f t="shared" si="3"/>
        <v>0</v>
      </c>
      <c r="H78" s="31" t="s">
        <v>83</v>
      </c>
    </row>
    <row r="79" spans="1:8" ht="60" x14ac:dyDescent="0.25">
      <c r="A79" s="22">
        <v>926</v>
      </c>
      <c r="B79" s="22">
        <v>92601</v>
      </c>
      <c r="C79" s="22">
        <v>6050</v>
      </c>
      <c r="D79" s="23" t="s">
        <v>84</v>
      </c>
      <c r="E79" s="24">
        <v>60000</v>
      </c>
      <c r="F79" s="25">
        <v>0</v>
      </c>
      <c r="G79" s="26">
        <f t="shared" si="3"/>
        <v>0</v>
      </c>
      <c r="H79" s="31" t="s">
        <v>85</v>
      </c>
    </row>
    <row r="80" spans="1:8" ht="83.25" customHeight="1" thickBot="1" x14ac:dyDescent="0.3">
      <c r="A80" s="32">
        <v>926</v>
      </c>
      <c r="B80" s="32">
        <v>92601</v>
      </c>
      <c r="C80" s="32">
        <v>6050</v>
      </c>
      <c r="D80" s="33" t="s">
        <v>86</v>
      </c>
      <c r="E80" s="34">
        <v>100000</v>
      </c>
      <c r="F80" s="35">
        <v>3936</v>
      </c>
      <c r="G80" s="36">
        <f t="shared" si="3"/>
        <v>3.9359999999999999</v>
      </c>
      <c r="H80" s="37" t="s">
        <v>87</v>
      </c>
    </row>
    <row r="81" spans="1:8" ht="30.75" customHeight="1" thickBot="1" x14ac:dyDescent="0.3">
      <c r="A81" s="256" t="s">
        <v>38</v>
      </c>
      <c r="B81" s="256"/>
      <c r="C81" s="256"/>
      <c r="D81" s="256"/>
      <c r="E81" s="38">
        <f>SUM(E66:E80)</f>
        <v>2879000</v>
      </c>
      <c r="F81" s="39">
        <f>SUM(F66:F80)</f>
        <v>51640.41</v>
      </c>
      <c r="G81" s="220">
        <f>F81/E81*100</f>
        <v>1.793692601597777</v>
      </c>
      <c r="H81" s="40"/>
    </row>
    <row r="82" spans="1:8" ht="30.75" customHeight="1" x14ac:dyDescent="0.25">
      <c r="A82" s="216"/>
      <c r="B82" s="216"/>
      <c r="C82" s="216"/>
      <c r="D82" s="216"/>
      <c r="E82" s="217"/>
      <c r="F82" s="218"/>
      <c r="G82" s="221"/>
      <c r="H82" s="219"/>
    </row>
    <row r="83" spans="1:8" ht="30.75" customHeight="1" x14ac:dyDescent="0.25">
      <c r="A83" s="216"/>
      <c r="B83" s="216"/>
      <c r="C83" s="216"/>
      <c r="D83" s="216"/>
      <c r="E83" s="217"/>
      <c r="F83" s="218"/>
      <c r="G83" s="221"/>
      <c r="H83" s="219"/>
    </row>
    <row r="85" spans="1:8" ht="15.75" x14ac:dyDescent="0.3">
      <c r="A85" s="257" t="s">
        <v>88</v>
      </c>
      <c r="B85" s="258"/>
      <c r="C85" s="258"/>
      <c r="D85" s="258"/>
      <c r="E85" s="258"/>
      <c r="F85" s="258"/>
      <c r="G85" s="258"/>
      <c r="H85" s="258"/>
    </row>
    <row r="86" spans="1:8" ht="17.25" thickBot="1" x14ac:dyDescent="0.3">
      <c r="A86" s="259" t="s">
        <v>89</v>
      </c>
      <c r="B86" s="260"/>
      <c r="C86" s="260"/>
      <c r="D86" s="260"/>
      <c r="E86" s="260"/>
      <c r="F86" s="260"/>
      <c r="G86" s="260"/>
      <c r="H86" s="260"/>
    </row>
    <row r="87" spans="1:8" ht="30" customHeight="1" thickBot="1" x14ac:dyDescent="0.3">
      <c r="A87" s="41" t="s">
        <v>56</v>
      </c>
      <c r="B87" s="42" t="s">
        <v>3</v>
      </c>
      <c r="C87" s="43" t="s">
        <v>4</v>
      </c>
      <c r="D87" s="44" t="s">
        <v>5</v>
      </c>
      <c r="E87" s="44" t="s">
        <v>40</v>
      </c>
      <c r="F87" s="44" t="s">
        <v>57</v>
      </c>
      <c r="G87" s="44" t="s">
        <v>58</v>
      </c>
      <c r="H87" s="45" t="s">
        <v>9</v>
      </c>
    </row>
    <row r="88" spans="1:8" ht="129.75" customHeight="1" x14ac:dyDescent="0.25">
      <c r="A88" s="46">
        <v>801</v>
      </c>
      <c r="B88" s="46">
        <v>80101</v>
      </c>
      <c r="C88" s="46">
        <v>6050</v>
      </c>
      <c r="D88" s="47" t="s">
        <v>90</v>
      </c>
      <c r="E88" s="48">
        <v>245000</v>
      </c>
      <c r="F88" s="49">
        <v>0</v>
      </c>
      <c r="G88" s="50">
        <f>F88/E88*100</f>
        <v>0</v>
      </c>
      <c r="H88" s="119" t="s">
        <v>91</v>
      </c>
    </row>
    <row r="89" spans="1:8" ht="129" customHeight="1" x14ac:dyDescent="0.25">
      <c r="A89" s="46">
        <v>801</v>
      </c>
      <c r="B89" s="46">
        <v>80101</v>
      </c>
      <c r="C89" s="46">
        <v>6050</v>
      </c>
      <c r="D89" s="47" t="s">
        <v>92</v>
      </c>
      <c r="E89" s="48">
        <v>100000</v>
      </c>
      <c r="F89" s="49">
        <v>0</v>
      </c>
      <c r="G89" s="50">
        <f t="shared" ref="G89:G91" si="4">F89/E89*100</f>
        <v>0</v>
      </c>
      <c r="H89" s="120" t="s">
        <v>91</v>
      </c>
    </row>
    <row r="90" spans="1:8" ht="110.25" customHeight="1" x14ac:dyDescent="0.25">
      <c r="A90" s="46">
        <v>801</v>
      </c>
      <c r="B90" s="46">
        <v>80101</v>
      </c>
      <c r="C90" s="46">
        <v>6050</v>
      </c>
      <c r="D90" s="47" t="s">
        <v>93</v>
      </c>
      <c r="E90" s="48">
        <v>500000</v>
      </c>
      <c r="F90" s="49">
        <v>244184.68</v>
      </c>
      <c r="G90" s="50">
        <f t="shared" si="4"/>
        <v>48.836935999999994</v>
      </c>
      <c r="H90" s="121" t="s">
        <v>94</v>
      </c>
    </row>
    <row r="91" spans="1:8" ht="144" customHeight="1" x14ac:dyDescent="0.25">
      <c r="A91" s="46">
        <v>801</v>
      </c>
      <c r="B91" s="46">
        <v>80101</v>
      </c>
      <c r="C91" s="46">
        <v>6050</v>
      </c>
      <c r="D91" s="47" t="s">
        <v>95</v>
      </c>
      <c r="E91" s="48">
        <v>150000</v>
      </c>
      <c r="F91" s="49">
        <v>0</v>
      </c>
      <c r="G91" s="50">
        <f t="shared" si="4"/>
        <v>0</v>
      </c>
      <c r="H91" s="121" t="s">
        <v>96</v>
      </c>
    </row>
    <row r="92" spans="1:8" ht="86.25" customHeight="1" x14ac:dyDescent="0.25">
      <c r="A92" s="46">
        <v>801</v>
      </c>
      <c r="B92" s="46">
        <v>80104</v>
      </c>
      <c r="C92" s="46">
        <v>6050</v>
      </c>
      <c r="D92" s="47" t="s">
        <v>97</v>
      </c>
      <c r="E92" s="48">
        <v>180000</v>
      </c>
      <c r="F92" s="49">
        <v>143874.35</v>
      </c>
      <c r="G92" s="50">
        <v>88</v>
      </c>
      <c r="H92" s="122" t="s">
        <v>98</v>
      </c>
    </row>
    <row r="93" spans="1:8" ht="87" customHeight="1" x14ac:dyDescent="0.25">
      <c r="A93" s="46">
        <v>801</v>
      </c>
      <c r="B93" s="46">
        <v>80104</v>
      </c>
      <c r="C93" s="46">
        <v>6050</v>
      </c>
      <c r="D93" s="47" t="s">
        <v>99</v>
      </c>
      <c r="E93" s="48">
        <v>93000</v>
      </c>
      <c r="F93" s="49">
        <v>0</v>
      </c>
      <c r="G93" s="50">
        <v>0</v>
      </c>
      <c r="H93" s="123" t="s">
        <v>100</v>
      </c>
    </row>
    <row r="94" spans="1:8" ht="93" customHeight="1" x14ac:dyDescent="0.25">
      <c r="A94" s="51">
        <v>801</v>
      </c>
      <c r="B94" s="51">
        <v>80104</v>
      </c>
      <c r="C94" s="51">
        <v>6050</v>
      </c>
      <c r="D94" s="52" t="s">
        <v>101</v>
      </c>
      <c r="E94" s="53">
        <v>67000</v>
      </c>
      <c r="F94" s="54">
        <v>0</v>
      </c>
      <c r="G94" s="55">
        <v>0</v>
      </c>
      <c r="H94" s="122" t="s">
        <v>100</v>
      </c>
    </row>
    <row r="95" spans="1:8" ht="92.25" customHeight="1" x14ac:dyDescent="0.25">
      <c r="A95" s="56">
        <v>801</v>
      </c>
      <c r="B95" s="56">
        <v>80110</v>
      </c>
      <c r="C95" s="56">
        <v>6050</v>
      </c>
      <c r="D95" s="57" t="s">
        <v>102</v>
      </c>
      <c r="E95" s="58">
        <v>120000</v>
      </c>
      <c r="F95" s="59">
        <v>0</v>
      </c>
      <c r="G95" s="60">
        <v>0</v>
      </c>
      <c r="H95" s="123" t="s">
        <v>100</v>
      </c>
    </row>
    <row r="96" spans="1:8" ht="90.75" customHeight="1" x14ac:dyDescent="0.25">
      <c r="A96" s="46">
        <v>801</v>
      </c>
      <c r="B96" s="46">
        <v>80110</v>
      </c>
      <c r="C96" s="46">
        <v>6050</v>
      </c>
      <c r="D96" s="47" t="s">
        <v>103</v>
      </c>
      <c r="E96" s="48">
        <v>150000</v>
      </c>
      <c r="F96" s="49">
        <v>0</v>
      </c>
      <c r="G96" s="50">
        <v>0</v>
      </c>
      <c r="H96" s="121" t="s">
        <v>100</v>
      </c>
    </row>
    <row r="97" spans="1:8" ht="36.75" customHeight="1" x14ac:dyDescent="0.25">
      <c r="A97" s="46">
        <v>921</v>
      </c>
      <c r="B97" s="46">
        <v>92109</v>
      </c>
      <c r="C97" s="46">
        <v>6220</v>
      </c>
      <c r="D97" s="61" t="s">
        <v>104</v>
      </c>
      <c r="E97" s="48">
        <v>255000</v>
      </c>
      <c r="F97" s="49">
        <v>255000</v>
      </c>
      <c r="G97" s="50">
        <v>100</v>
      </c>
      <c r="H97" s="121" t="s">
        <v>105</v>
      </c>
    </row>
    <row r="98" spans="1:8" ht="135" x14ac:dyDescent="0.25">
      <c r="A98" s="46">
        <v>926</v>
      </c>
      <c r="B98" s="46">
        <v>92601</v>
      </c>
      <c r="C98" s="46">
        <v>6050</v>
      </c>
      <c r="D98" s="61" t="s">
        <v>106</v>
      </c>
      <c r="E98" s="48">
        <v>100000</v>
      </c>
      <c r="F98" s="49">
        <v>2450</v>
      </c>
      <c r="G98" s="50">
        <v>2.4500000000000002</v>
      </c>
      <c r="H98" s="121" t="s">
        <v>107</v>
      </c>
    </row>
    <row r="99" spans="1:8" ht="117" x14ac:dyDescent="0.25">
      <c r="A99" s="46">
        <v>926</v>
      </c>
      <c r="B99" s="46">
        <v>92601</v>
      </c>
      <c r="C99" s="46">
        <v>6050</v>
      </c>
      <c r="D99" s="61" t="s">
        <v>108</v>
      </c>
      <c r="E99" s="48">
        <v>100000</v>
      </c>
      <c r="F99" s="49">
        <v>2450</v>
      </c>
      <c r="G99" s="50">
        <v>2.4500000000000002</v>
      </c>
      <c r="H99" s="121" t="s">
        <v>109</v>
      </c>
    </row>
    <row r="100" spans="1:8" ht="69" customHeight="1" x14ac:dyDescent="0.25">
      <c r="A100" s="62">
        <v>926</v>
      </c>
      <c r="B100" s="62">
        <v>92695</v>
      </c>
      <c r="C100" s="63" t="s">
        <v>110</v>
      </c>
      <c r="D100" s="224" t="s">
        <v>111</v>
      </c>
      <c r="E100" s="64">
        <v>470000</v>
      </c>
      <c r="F100" s="65">
        <v>396310.94</v>
      </c>
      <c r="G100" s="66">
        <v>84.32</v>
      </c>
      <c r="H100" s="227" t="s">
        <v>112</v>
      </c>
    </row>
    <row r="101" spans="1:8" ht="56.25" customHeight="1" x14ac:dyDescent="0.25">
      <c r="A101" s="67">
        <v>926</v>
      </c>
      <c r="B101" s="67">
        <v>92695</v>
      </c>
      <c r="C101" s="68" t="s">
        <v>113</v>
      </c>
      <c r="D101" s="226"/>
      <c r="E101" s="69">
        <v>120000</v>
      </c>
      <c r="F101" s="70">
        <v>0</v>
      </c>
      <c r="G101" s="71">
        <v>0</v>
      </c>
      <c r="H101" s="229"/>
    </row>
    <row r="102" spans="1:8" ht="19.5" customHeight="1" x14ac:dyDescent="0.25">
      <c r="A102" s="242" t="s">
        <v>11</v>
      </c>
      <c r="B102" s="242"/>
      <c r="C102" s="242"/>
      <c r="D102" s="242"/>
      <c r="E102" s="72">
        <f>SUM(E100:E101)</f>
        <v>590000</v>
      </c>
      <c r="F102" s="72">
        <f>SUM(F100:F101)</f>
        <v>396310.94</v>
      </c>
      <c r="G102" s="73">
        <v>67.17</v>
      </c>
      <c r="H102" s="237"/>
    </row>
    <row r="103" spans="1:8" ht="39.75" customHeight="1" x14ac:dyDescent="0.25">
      <c r="A103" s="74">
        <v>926</v>
      </c>
      <c r="B103" s="75">
        <v>92695</v>
      </c>
      <c r="C103" s="76" t="s">
        <v>114</v>
      </c>
      <c r="D103" s="235" t="s">
        <v>115</v>
      </c>
      <c r="E103" s="77">
        <v>700000</v>
      </c>
      <c r="F103" s="78">
        <v>523780</v>
      </c>
      <c r="G103" s="66">
        <v>76.13</v>
      </c>
      <c r="H103" s="227" t="s">
        <v>116</v>
      </c>
    </row>
    <row r="104" spans="1:8" ht="42" customHeight="1" x14ac:dyDescent="0.25">
      <c r="A104" s="79">
        <v>926</v>
      </c>
      <c r="B104" s="80">
        <v>92695</v>
      </c>
      <c r="C104" s="81" t="s">
        <v>117</v>
      </c>
      <c r="D104" s="236"/>
      <c r="E104" s="82">
        <v>300000</v>
      </c>
      <c r="F104" s="83">
        <v>5797.13</v>
      </c>
      <c r="G104" s="71">
        <v>0</v>
      </c>
      <c r="H104" s="229"/>
    </row>
    <row r="105" spans="1:8" ht="15.75" customHeight="1" x14ac:dyDescent="0.25">
      <c r="A105" s="238" t="s">
        <v>11</v>
      </c>
      <c r="B105" s="239"/>
      <c r="C105" s="239"/>
      <c r="D105" s="240"/>
      <c r="E105" s="84">
        <f>SUM(E103:E104)</f>
        <v>1000000</v>
      </c>
      <c r="F105" s="85">
        <f>SUM(F103:F104)</f>
        <v>529577.13</v>
      </c>
      <c r="G105" s="73">
        <v>53.01</v>
      </c>
      <c r="H105" s="237"/>
    </row>
    <row r="106" spans="1:8" ht="64.5" customHeight="1" x14ac:dyDescent="0.25">
      <c r="A106" s="62">
        <v>926</v>
      </c>
      <c r="B106" s="62">
        <v>92695</v>
      </c>
      <c r="C106" s="63" t="s">
        <v>118</v>
      </c>
      <c r="D106" s="224" t="s">
        <v>119</v>
      </c>
      <c r="E106" s="62">
        <v>300000</v>
      </c>
      <c r="F106" s="86">
        <v>0</v>
      </c>
      <c r="G106" s="66">
        <v>0</v>
      </c>
      <c r="H106" s="227" t="s">
        <v>120</v>
      </c>
    </row>
    <row r="107" spans="1:8" ht="54" customHeight="1" x14ac:dyDescent="0.25">
      <c r="A107" s="67">
        <v>926</v>
      </c>
      <c r="B107" s="67">
        <v>92695</v>
      </c>
      <c r="C107" s="68" t="s">
        <v>121</v>
      </c>
      <c r="D107" s="226"/>
      <c r="E107" s="67">
        <v>100000</v>
      </c>
      <c r="F107" s="87">
        <v>0</v>
      </c>
      <c r="G107" s="71">
        <v>0</v>
      </c>
      <c r="H107" s="229"/>
    </row>
    <row r="108" spans="1:8" ht="24.75" customHeight="1" x14ac:dyDescent="0.25">
      <c r="A108" s="231" t="s">
        <v>11</v>
      </c>
      <c r="B108" s="231"/>
      <c r="C108" s="231"/>
      <c r="D108" s="231"/>
      <c r="E108" s="88">
        <f>SUM(E106:E107)</f>
        <v>400000</v>
      </c>
      <c r="F108" s="89">
        <f>SUM(F106:F107)</f>
        <v>0</v>
      </c>
      <c r="G108" s="90">
        <f>F108/E108*100</f>
        <v>0</v>
      </c>
      <c r="H108" s="230"/>
    </row>
    <row r="109" spans="1:8" ht="25.5" customHeight="1" x14ac:dyDescent="0.25">
      <c r="A109" s="62">
        <v>926</v>
      </c>
      <c r="B109" s="62">
        <v>92695</v>
      </c>
      <c r="C109" s="63" t="s">
        <v>122</v>
      </c>
      <c r="D109" s="224" t="s">
        <v>123</v>
      </c>
      <c r="E109" s="62">
        <v>360000</v>
      </c>
      <c r="F109" s="86">
        <v>257220.49</v>
      </c>
      <c r="G109" s="66">
        <v>71.45</v>
      </c>
      <c r="H109" s="227" t="s">
        <v>124</v>
      </c>
    </row>
    <row r="110" spans="1:8" ht="25.5" customHeight="1" x14ac:dyDescent="0.25">
      <c r="A110" s="67">
        <v>926</v>
      </c>
      <c r="B110" s="67">
        <v>92695</v>
      </c>
      <c r="C110" s="68" t="s">
        <v>125</v>
      </c>
      <c r="D110" s="226"/>
      <c r="E110" s="67">
        <v>100000</v>
      </c>
      <c r="F110" s="87">
        <v>0</v>
      </c>
      <c r="G110" s="71">
        <v>0</v>
      </c>
      <c r="H110" s="229"/>
    </row>
    <row r="111" spans="1:8" ht="24.75" customHeight="1" thickBot="1" x14ac:dyDescent="0.3">
      <c r="A111" s="231" t="s">
        <v>11</v>
      </c>
      <c r="B111" s="231"/>
      <c r="C111" s="231"/>
      <c r="D111" s="231"/>
      <c r="E111" s="88">
        <f>SUM(E109:E110)</f>
        <v>460000</v>
      </c>
      <c r="F111" s="89">
        <f>SUM(F109:F110)</f>
        <v>257220.49</v>
      </c>
      <c r="G111" s="90">
        <f>F111/E111*100</f>
        <v>55.917497826086958</v>
      </c>
      <c r="H111" s="230"/>
    </row>
    <row r="112" spans="1:8" ht="24" customHeight="1" thickBot="1" x14ac:dyDescent="0.3">
      <c r="A112" s="222" t="s">
        <v>38</v>
      </c>
      <c r="B112" s="223"/>
      <c r="C112" s="223"/>
      <c r="D112" s="223"/>
      <c r="E112" s="91">
        <f>SUM(E88:E99,E102,E105,E108,E111)</f>
        <v>4510000</v>
      </c>
      <c r="F112" s="92">
        <f>SUM(F88:F99,F102,F105,F108,F111)</f>
        <v>1831067.59</v>
      </c>
      <c r="G112" s="93">
        <f>F112/E112*100</f>
        <v>40.60016829268293</v>
      </c>
      <c r="H112" s="94"/>
    </row>
    <row r="113" spans="1:8" ht="22.5" customHeight="1" thickBot="1" x14ac:dyDescent="0.3">
      <c r="A113" s="241" t="s">
        <v>126</v>
      </c>
      <c r="B113" s="241"/>
      <c r="C113" s="241"/>
      <c r="D113" s="241"/>
      <c r="E113" s="241"/>
      <c r="F113" s="241"/>
      <c r="G113" s="241"/>
      <c r="H113" s="241"/>
    </row>
    <row r="114" spans="1:8" ht="28.5" customHeight="1" thickBot="1" x14ac:dyDescent="0.3">
      <c r="A114" s="41" t="s">
        <v>56</v>
      </c>
      <c r="B114" s="42" t="s">
        <v>3</v>
      </c>
      <c r="C114" s="43" t="s">
        <v>4</v>
      </c>
      <c r="D114" s="44" t="s">
        <v>5</v>
      </c>
      <c r="E114" s="44" t="s">
        <v>40</v>
      </c>
      <c r="F114" s="44" t="s">
        <v>57</v>
      </c>
      <c r="G114" s="44" t="s">
        <v>58</v>
      </c>
      <c r="H114" s="45" t="s">
        <v>9</v>
      </c>
    </row>
    <row r="115" spans="1:8" ht="109.5" customHeight="1" x14ac:dyDescent="0.25">
      <c r="A115" s="46">
        <v>801</v>
      </c>
      <c r="B115" s="46">
        <v>80120</v>
      </c>
      <c r="C115" s="46">
        <v>6050</v>
      </c>
      <c r="D115" s="47" t="s">
        <v>127</v>
      </c>
      <c r="E115" s="95">
        <v>2000000</v>
      </c>
      <c r="F115" s="49">
        <v>995120.5</v>
      </c>
      <c r="G115" s="50">
        <f t="shared" ref="G115:G135" si="5">F115/E115*100</f>
        <v>49.756025000000001</v>
      </c>
      <c r="H115" s="96" t="s">
        <v>128</v>
      </c>
    </row>
    <row r="116" spans="1:8" ht="105" customHeight="1" x14ac:dyDescent="0.25">
      <c r="A116" s="46">
        <v>801</v>
      </c>
      <c r="B116" s="46">
        <v>80120</v>
      </c>
      <c r="C116" s="46">
        <v>6050</v>
      </c>
      <c r="D116" s="47" t="s">
        <v>129</v>
      </c>
      <c r="E116" s="95">
        <v>400000</v>
      </c>
      <c r="F116" s="49">
        <v>0</v>
      </c>
      <c r="G116" s="50">
        <f t="shared" si="5"/>
        <v>0</v>
      </c>
      <c r="H116" s="96" t="s">
        <v>130</v>
      </c>
    </row>
    <row r="117" spans="1:8" ht="219.75" customHeight="1" x14ac:dyDescent="0.25">
      <c r="A117" s="46">
        <v>801</v>
      </c>
      <c r="B117" s="46">
        <v>80120</v>
      </c>
      <c r="C117" s="46">
        <v>6050</v>
      </c>
      <c r="D117" s="47" t="s">
        <v>131</v>
      </c>
      <c r="E117" s="95">
        <v>700000</v>
      </c>
      <c r="F117" s="49">
        <v>885.6</v>
      </c>
      <c r="G117" s="50">
        <f t="shared" si="5"/>
        <v>0.12651428571428572</v>
      </c>
      <c r="H117" s="96" t="s">
        <v>132</v>
      </c>
    </row>
    <row r="118" spans="1:8" ht="90.75" customHeight="1" x14ac:dyDescent="0.25">
      <c r="A118" s="46">
        <v>801</v>
      </c>
      <c r="B118" s="46">
        <v>80120</v>
      </c>
      <c r="C118" s="46">
        <v>6050</v>
      </c>
      <c r="D118" s="47" t="s">
        <v>133</v>
      </c>
      <c r="E118" s="95">
        <v>175000</v>
      </c>
      <c r="F118" s="49">
        <v>0</v>
      </c>
      <c r="G118" s="50">
        <f t="shared" si="5"/>
        <v>0</v>
      </c>
      <c r="H118" s="96" t="s">
        <v>134</v>
      </c>
    </row>
    <row r="119" spans="1:8" ht="94.5" customHeight="1" x14ac:dyDescent="0.25">
      <c r="A119" s="46">
        <v>852</v>
      </c>
      <c r="B119" s="46">
        <v>85202</v>
      </c>
      <c r="C119" s="46">
        <v>6050</v>
      </c>
      <c r="D119" s="47" t="s">
        <v>135</v>
      </c>
      <c r="E119" s="95">
        <v>200000</v>
      </c>
      <c r="F119" s="49">
        <v>0</v>
      </c>
      <c r="G119" s="50">
        <f t="shared" si="5"/>
        <v>0</v>
      </c>
      <c r="H119" s="96" t="s">
        <v>134</v>
      </c>
    </row>
    <row r="120" spans="1:8" ht="81" x14ac:dyDescent="0.25">
      <c r="A120" s="46">
        <v>854</v>
      </c>
      <c r="B120" s="46">
        <v>85410</v>
      </c>
      <c r="C120" s="46">
        <v>6050</v>
      </c>
      <c r="D120" s="47" t="s">
        <v>136</v>
      </c>
      <c r="E120" s="95">
        <v>140000</v>
      </c>
      <c r="F120" s="49">
        <v>0</v>
      </c>
      <c r="G120" s="50">
        <f t="shared" si="5"/>
        <v>0</v>
      </c>
      <c r="H120" s="96" t="s">
        <v>134</v>
      </c>
    </row>
    <row r="121" spans="1:8" ht="90" x14ac:dyDescent="0.25">
      <c r="A121" s="97">
        <v>921</v>
      </c>
      <c r="B121" s="97">
        <v>92109</v>
      </c>
      <c r="C121" s="97">
        <v>6050</v>
      </c>
      <c r="D121" s="98" t="s">
        <v>137</v>
      </c>
      <c r="E121" s="99">
        <v>386000</v>
      </c>
      <c r="F121" s="100">
        <v>138136.38</v>
      </c>
      <c r="G121" s="101">
        <f t="shared" si="5"/>
        <v>35.786626943005182</v>
      </c>
      <c r="H121" s="102" t="s">
        <v>138</v>
      </c>
    </row>
    <row r="122" spans="1:8" ht="106.5" customHeight="1" x14ac:dyDescent="0.25">
      <c r="A122" s="97">
        <v>921</v>
      </c>
      <c r="B122" s="97">
        <v>92109</v>
      </c>
      <c r="C122" s="97">
        <v>6220</v>
      </c>
      <c r="D122" s="269" t="s">
        <v>139</v>
      </c>
      <c r="E122" s="99">
        <v>185000</v>
      </c>
      <c r="F122" s="100">
        <v>48000</v>
      </c>
      <c r="G122" s="101">
        <f t="shared" si="5"/>
        <v>25.945945945945947</v>
      </c>
      <c r="H122" s="102" t="s">
        <v>140</v>
      </c>
    </row>
    <row r="123" spans="1:8" ht="62.25" customHeight="1" x14ac:dyDescent="0.25">
      <c r="A123" s="97">
        <v>921</v>
      </c>
      <c r="B123" s="97">
        <v>92109</v>
      </c>
      <c r="C123" s="97">
        <v>6220</v>
      </c>
      <c r="D123" s="269" t="s">
        <v>141</v>
      </c>
      <c r="E123" s="99">
        <v>84000</v>
      </c>
      <c r="F123" s="100">
        <v>0</v>
      </c>
      <c r="G123" s="101">
        <f t="shared" si="5"/>
        <v>0</v>
      </c>
      <c r="H123" s="102" t="s">
        <v>142</v>
      </c>
    </row>
    <row r="124" spans="1:8" ht="34.5" customHeight="1" x14ac:dyDescent="0.25">
      <c r="A124" s="86">
        <v>801</v>
      </c>
      <c r="B124" s="86">
        <v>80102</v>
      </c>
      <c r="C124" s="63">
        <v>6050</v>
      </c>
      <c r="D124" s="224" t="s">
        <v>143</v>
      </c>
      <c r="E124" s="103">
        <v>26812</v>
      </c>
      <c r="F124" s="104">
        <v>25000</v>
      </c>
      <c r="G124" s="66">
        <f t="shared" si="5"/>
        <v>93.241832015515442</v>
      </c>
      <c r="H124" s="227" t="s">
        <v>144</v>
      </c>
    </row>
    <row r="125" spans="1:8" ht="34.5" customHeight="1" x14ac:dyDescent="0.25">
      <c r="A125" s="105">
        <v>801</v>
      </c>
      <c r="B125" s="105">
        <v>80102</v>
      </c>
      <c r="C125" s="106">
        <v>6056</v>
      </c>
      <c r="D125" s="225"/>
      <c r="E125" s="107">
        <v>687751</v>
      </c>
      <c r="F125" s="108">
        <v>0</v>
      </c>
      <c r="G125" s="109">
        <f t="shared" si="5"/>
        <v>0</v>
      </c>
      <c r="H125" s="228"/>
    </row>
    <row r="126" spans="1:8" ht="25.5" customHeight="1" x14ac:dyDescent="0.25">
      <c r="A126" s="67">
        <v>801</v>
      </c>
      <c r="B126" s="67">
        <v>80102</v>
      </c>
      <c r="C126" s="68">
        <v>6059</v>
      </c>
      <c r="D126" s="226" t="s">
        <v>139</v>
      </c>
      <c r="E126" s="110">
        <v>171937</v>
      </c>
      <c r="F126" s="111">
        <v>0</v>
      </c>
      <c r="G126" s="71">
        <f t="shared" si="5"/>
        <v>0</v>
      </c>
      <c r="H126" s="229"/>
    </row>
    <row r="127" spans="1:8" ht="21" customHeight="1" x14ac:dyDescent="0.25">
      <c r="A127" s="231" t="s">
        <v>11</v>
      </c>
      <c r="B127" s="231"/>
      <c r="C127" s="231"/>
      <c r="D127" s="231"/>
      <c r="E127" s="112">
        <f>SUM(E124:E126)</f>
        <v>886500</v>
      </c>
      <c r="F127" s="113">
        <f>SUM(F124:F126)</f>
        <v>25000</v>
      </c>
      <c r="G127" s="114">
        <f t="shared" si="5"/>
        <v>2.8200789622109421</v>
      </c>
      <c r="H127" s="230"/>
    </row>
    <row r="128" spans="1:8" ht="28.5" customHeight="1" x14ac:dyDescent="0.25">
      <c r="A128" s="86">
        <v>801</v>
      </c>
      <c r="B128" s="86">
        <v>80120</v>
      </c>
      <c r="C128" s="63">
        <v>6050</v>
      </c>
      <c r="D128" s="224" t="s">
        <v>145</v>
      </c>
      <c r="E128" s="103">
        <v>99174</v>
      </c>
      <c r="F128" s="104">
        <v>0</v>
      </c>
      <c r="G128" s="66">
        <f t="shared" si="5"/>
        <v>0</v>
      </c>
      <c r="H128" s="227" t="s">
        <v>144</v>
      </c>
    </row>
    <row r="129" spans="1:8" ht="30.75" customHeight="1" x14ac:dyDescent="0.25">
      <c r="A129" s="105">
        <v>801</v>
      </c>
      <c r="B129" s="105">
        <v>80120</v>
      </c>
      <c r="C129" s="106">
        <v>6056</v>
      </c>
      <c r="D129" s="225"/>
      <c r="E129" s="107">
        <v>1080660</v>
      </c>
      <c r="F129" s="108">
        <v>0</v>
      </c>
      <c r="G129" s="109">
        <f t="shared" si="5"/>
        <v>0</v>
      </c>
      <c r="H129" s="228"/>
    </row>
    <row r="130" spans="1:8" ht="22.5" customHeight="1" x14ac:dyDescent="0.25">
      <c r="A130" s="67">
        <v>801</v>
      </c>
      <c r="B130" s="67">
        <v>80120</v>
      </c>
      <c r="C130" s="68">
        <v>6059</v>
      </c>
      <c r="D130" s="226" t="s">
        <v>139</v>
      </c>
      <c r="E130" s="110">
        <v>270166</v>
      </c>
      <c r="F130" s="111">
        <v>0</v>
      </c>
      <c r="G130" s="71">
        <f t="shared" si="5"/>
        <v>0</v>
      </c>
      <c r="H130" s="229"/>
    </row>
    <row r="131" spans="1:8" ht="22.5" customHeight="1" x14ac:dyDescent="0.25">
      <c r="A131" s="231" t="s">
        <v>11</v>
      </c>
      <c r="B131" s="231"/>
      <c r="C131" s="231"/>
      <c r="D131" s="231"/>
      <c r="E131" s="112">
        <f>SUM(E128:E130)</f>
        <v>1450000</v>
      </c>
      <c r="F131" s="113">
        <f>SUM(F128:F130)</f>
        <v>0</v>
      </c>
      <c r="G131" s="114">
        <f t="shared" si="5"/>
        <v>0</v>
      </c>
      <c r="H131" s="230"/>
    </row>
    <row r="132" spans="1:8" ht="60.75" customHeight="1" x14ac:dyDescent="0.25">
      <c r="A132" s="86">
        <v>801</v>
      </c>
      <c r="B132" s="86">
        <v>80130</v>
      </c>
      <c r="C132" s="63">
        <v>6050</v>
      </c>
      <c r="D132" s="224" t="s">
        <v>146</v>
      </c>
      <c r="E132" s="103">
        <v>91980</v>
      </c>
      <c r="F132" s="104">
        <v>38500</v>
      </c>
      <c r="G132" s="66">
        <f t="shared" si="5"/>
        <v>41.856925418569254</v>
      </c>
      <c r="H132" s="232" t="s">
        <v>147</v>
      </c>
    </row>
    <row r="133" spans="1:8" ht="43.5" customHeight="1" x14ac:dyDescent="0.25">
      <c r="A133" s="105">
        <v>801</v>
      </c>
      <c r="B133" s="105">
        <v>80130</v>
      </c>
      <c r="C133" s="106">
        <v>6056</v>
      </c>
      <c r="D133" s="225"/>
      <c r="E133" s="107">
        <v>2526416</v>
      </c>
      <c r="F133" s="108">
        <v>0</v>
      </c>
      <c r="G133" s="109">
        <f t="shared" si="5"/>
        <v>0</v>
      </c>
      <c r="H133" s="233"/>
    </row>
    <row r="134" spans="1:8" ht="35.25" customHeight="1" x14ac:dyDescent="0.25">
      <c r="A134" s="67">
        <v>801</v>
      </c>
      <c r="B134" s="67">
        <v>80130</v>
      </c>
      <c r="C134" s="68">
        <v>6059</v>
      </c>
      <c r="D134" s="226" t="s">
        <v>139</v>
      </c>
      <c r="E134" s="110">
        <v>631604</v>
      </c>
      <c r="F134" s="111">
        <v>0</v>
      </c>
      <c r="G134" s="71">
        <f t="shared" si="5"/>
        <v>0</v>
      </c>
      <c r="H134" s="233"/>
    </row>
    <row r="135" spans="1:8" ht="15.75" thickBot="1" x14ac:dyDescent="0.3">
      <c r="A135" s="231" t="s">
        <v>11</v>
      </c>
      <c r="B135" s="231"/>
      <c r="C135" s="231"/>
      <c r="D135" s="231"/>
      <c r="E135" s="112">
        <f>SUM(E132:E134)</f>
        <v>3250000</v>
      </c>
      <c r="F135" s="113">
        <f>SUM(F132:F134)</f>
        <v>38500</v>
      </c>
      <c r="G135" s="114">
        <f t="shared" si="5"/>
        <v>1.1846153846153846</v>
      </c>
      <c r="H135" s="234"/>
    </row>
    <row r="136" spans="1:8" ht="24" customHeight="1" thickBot="1" x14ac:dyDescent="0.3">
      <c r="A136" s="222" t="s">
        <v>38</v>
      </c>
      <c r="B136" s="223"/>
      <c r="C136" s="223"/>
      <c r="D136" s="223"/>
      <c r="E136" s="115">
        <f>SUM(E115:E123,E127,E131,E135)</f>
        <v>9856500</v>
      </c>
      <c r="F136" s="116">
        <f>SUM(F115:F123,F127,F135)</f>
        <v>1245642.48</v>
      </c>
      <c r="G136" s="117">
        <f>F136/E136*100</f>
        <v>12.63777689849338</v>
      </c>
      <c r="H136" s="118"/>
    </row>
  </sheetData>
  <mergeCells count="41">
    <mergeCell ref="A28:D28"/>
    <mergeCell ref="A7:D7"/>
    <mergeCell ref="K15:O15"/>
    <mergeCell ref="A23:D23"/>
    <mergeCell ref="A1:H2"/>
    <mergeCell ref="A3:H3"/>
    <mergeCell ref="D100:D101"/>
    <mergeCell ref="H100:H102"/>
    <mergeCell ref="A102:D102"/>
    <mergeCell ref="A31:D31"/>
    <mergeCell ref="A36:D36"/>
    <mergeCell ref="A37:D37"/>
    <mergeCell ref="D48:D49"/>
    <mergeCell ref="A60:D60"/>
    <mergeCell ref="A63:H63"/>
    <mergeCell ref="A81:D81"/>
    <mergeCell ref="A85:H85"/>
    <mergeCell ref="A86:H86"/>
    <mergeCell ref="A39:H40"/>
    <mergeCell ref="A41:H41"/>
    <mergeCell ref="D124:D126"/>
    <mergeCell ref="H124:H127"/>
    <mergeCell ref="A127:D127"/>
    <mergeCell ref="D103:D104"/>
    <mergeCell ref="H103:H105"/>
    <mergeCell ref="A105:D105"/>
    <mergeCell ref="D106:D107"/>
    <mergeCell ref="H106:H108"/>
    <mergeCell ref="A108:D108"/>
    <mergeCell ref="D109:D110"/>
    <mergeCell ref="H109:H111"/>
    <mergeCell ref="A111:D111"/>
    <mergeCell ref="A112:D112"/>
    <mergeCell ref="A113:H113"/>
    <mergeCell ref="A136:D136"/>
    <mergeCell ref="D128:D130"/>
    <mergeCell ref="H128:H131"/>
    <mergeCell ref="A131:D131"/>
    <mergeCell ref="D132:D134"/>
    <mergeCell ref="H132:H135"/>
    <mergeCell ref="A135:D135"/>
  </mergeCells>
  <pageMargins left="0.70866141732283472" right="0.70866141732283472" top="0.98425196850393704" bottom="0.70866141732283472" header="0.31496062992125984" footer="0.31496062992125984"/>
  <pageSetup paperSize="9" firstPageNumber="166" orientation="portrait" useFirstPageNumber="1" verticalDpi="0" r:id="rId1"/>
  <headerFooter>
    <oddFooter>&amp;C&amp;"Neo Sans Pro,Standardowy"&amp;10&amp;P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2015-08-25T12:05:17Z</dcterms:modified>
</cp:coreProperties>
</file>